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2DB5278B-25F7-4B59-9212-364EAFFC2FEF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O13" i="1" l="1"/>
  <c r="O12" i="1"/>
  <c r="O11" i="1"/>
  <c r="O10" i="1"/>
  <c r="O9" i="1"/>
  <c r="O8" i="1"/>
  <c r="O7" i="1"/>
  <c r="O6" i="1"/>
  <c r="O15" i="1" l="1"/>
  <c r="L15" i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<sst xmlns="http://schemas.openxmlformats.org/spreadsheetml/2006/main" count="79" uniqueCount="56">
  <si>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</si>
  <si>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</si>
  <si>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</si>
  <si>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</si>
  <si>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</si>
  <si>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</si>
  <si>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</si>
  <si>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</si>
  <si>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</si>
  <si>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</si>
  <si>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</si>
  <si>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</si>
  <si>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</si>
  <si>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</si>
  <si>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</si>
  <si>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</si>
  <si>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</si>
  <si>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</si>
  <si>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</si>
  <si>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</si>
  <si>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</si>
  <si>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</si>
  <si>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</si>
  <si>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</si>
  <si>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</si>
  <si>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</si>
  <si>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</si>
  <si>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</si>
  <si>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</si>
  <si>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</si>
  <si>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</si>
  <si>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</si>
  <si>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</si>
  <si>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</si>
  <si>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</si>
  <si>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</si>
  <si>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</si>
  <si>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</si>
  <si>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</si>
  <si>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</si>
  <si>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</si>
  <si>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</si>
  <si>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</si>
  <si>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</si>
  <si>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</si>
  <si>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</si>
  <si>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</si>
  <si>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</si>
  <si>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</si>
  <si>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</si>
  <si>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</si>
  <si>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</si>
  <si>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</si>
  <si>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</si>
  <si>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25.08.2025 -08.09.2025</t>
  </si>
  <si>
    <t>25.08.2025 Summer Bank Holiday u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</si>
</sst>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1"/>
      <name val="Apto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0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22" fillId="7" borderId="0" xfId="0" applyFont="1" applyFill="1"/>
    <xf numFmtId="0" fontId="0" fillId="7" borderId="0" xfId="0" applyFill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2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X30"/>
  <sheetViews>
    <sheetView tabSelected="1" zoomScale="124" zoomScaleNormal="124" workbookViewId="0">
      <selection activeCell="J29" sqref="J29"/>
    </sheetView>
  </sheetViews>
  <sheetFormatPr defaultRowHeight="12.75"/>
  <cols>
    <col min="1" max="1" width="3.42578125" customWidth="1"/>
    <col min="2" max="2" width="39.285156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0" max="20" width="2.28515625" customWidth="1"/>
    <col min="21" max="24" width="9.140625" hidden="1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24" ht="12.75" customHeight="1">
      <c r="A1" s="1"/>
      <c r="B1" s="65" t="s">
        <v>54</v>
      </c>
      <c r="C1" s="65"/>
      <c r="D1" s="65"/>
      <c r="E1" s="65"/>
      <c r="F1" s="65"/>
      <c r="G1" s="65"/>
      <c r="H1" s="1"/>
      <c r="I1" s="2"/>
      <c r="J1" s="2"/>
      <c r="K1" s="2"/>
      <c r="L1" s="2"/>
      <c r="M1" s="1"/>
      <c r="N1" s="1"/>
      <c r="O1" s="1"/>
    </row>
    <row r="2" spans="1:24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24" ht="39" customHeight="1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24" ht="14.25">
      <c r="A4" s="13">
        <v>1</v>
      </c>
      <c r="B4" s="14" t="s">
        <v>12</v>
      </c>
      <c r="C4" s="13" t="s">
        <v>13</v>
      </c>
      <c r="D4" s="15">
        <f>I15</f>
        <v>733.91666666666663</v>
      </c>
      <c r="E4" s="15">
        <f>J15</f>
        <v>733.91666666666663</v>
      </c>
      <c r="F4" s="15">
        <f>K15</f>
        <v>702.61111111111109</v>
      </c>
      <c r="G4" s="15">
        <f>L15</f>
        <v>692.25</v>
      </c>
      <c r="H4" s="50">
        <v>45894</v>
      </c>
      <c r="I4" s="62"/>
      <c r="J4" s="62"/>
      <c r="K4" s="62"/>
      <c r="L4" s="62"/>
      <c r="M4" s="50">
        <v>45894</v>
      </c>
      <c r="N4" s="53">
        <v>1.1697</v>
      </c>
      <c r="O4" s="51">
        <f>1/N4</f>
        <v>0.85492006497392492</v>
      </c>
      <c r="P4" s="63" t="s">
        <v>55</v>
      </c>
      <c r="Q4" s="64"/>
      <c r="R4" s="64"/>
      <c r="S4" s="64"/>
      <c r="T4" s="64"/>
      <c r="U4" s="64"/>
      <c r="V4" s="64"/>
      <c r="W4" s="64"/>
      <c r="X4" s="64"/>
    </row>
    <row r="5" spans="1:24" ht="14.25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45895</v>
      </c>
      <c r="I5" s="67">
        <v>719</v>
      </c>
      <c r="J5" s="67">
        <v>719</v>
      </c>
      <c r="K5" s="67">
        <v>691</v>
      </c>
      <c r="L5" s="67">
        <v>677.75</v>
      </c>
      <c r="M5" s="50">
        <v>45895</v>
      </c>
      <c r="N5" s="53">
        <v>1.1656</v>
      </c>
      <c r="O5" s="51">
        <f>1/N5</f>
        <v>0.85792724776938922</v>
      </c>
    </row>
    <row r="6" spans="1:24" ht="14.25">
      <c r="A6" s="13" t="s">
        <v>15</v>
      </c>
      <c r="B6" s="18" t="s">
        <v>16</v>
      </c>
      <c r="C6" s="17" t="s">
        <v>13</v>
      </c>
      <c r="D6" s="20">
        <f>SUM(D4:D5)</f>
        <v>783.91666666666663</v>
      </c>
      <c r="E6" s="20">
        <f>SUM(E4:E5)</f>
        <v>738.91666666666663</v>
      </c>
      <c r="F6" s="20">
        <f>SUM(F4:F5)</f>
        <v>710.11111111111109</v>
      </c>
      <c r="G6" s="20">
        <f>SUM(G4:G5)</f>
        <v>696.75</v>
      </c>
      <c r="H6" s="50">
        <v>45896</v>
      </c>
      <c r="I6" s="49">
        <v>720.75</v>
      </c>
      <c r="J6" s="49">
        <v>720.75</v>
      </c>
      <c r="K6" s="62">
        <v>691.5</v>
      </c>
      <c r="L6" s="49">
        <v>679.25</v>
      </c>
      <c r="M6" s="50">
        <v>45896</v>
      </c>
      <c r="N6" s="53">
        <v>1.1593</v>
      </c>
      <c r="O6" s="51">
        <f t="shared" ref="O6:O13" si="0">1/N6</f>
        <v>0.86258949365996718</v>
      </c>
    </row>
    <row r="7" spans="1:24" ht="14.25">
      <c r="A7" s="13" t="s">
        <v>17</v>
      </c>
      <c r="B7" s="18" t="s">
        <v>18</v>
      </c>
      <c r="C7" s="17" t="s">
        <v>19</v>
      </c>
      <c r="D7" s="21">
        <f>O15</f>
        <v>0.85740000000000005</v>
      </c>
      <c r="E7" s="21">
        <f>O15</f>
        <v>0.85740000000000005</v>
      </c>
      <c r="F7" s="21">
        <f>O15</f>
        <v>0.85740000000000005</v>
      </c>
      <c r="G7" s="21">
        <f>O15</f>
        <v>0.85740000000000005</v>
      </c>
      <c r="H7" s="50">
        <v>45897</v>
      </c>
      <c r="I7" s="62">
        <v>721.25</v>
      </c>
      <c r="J7" s="62">
        <v>721.25</v>
      </c>
      <c r="K7" s="62">
        <v>692.5</v>
      </c>
      <c r="L7" s="62">
        <v>679.25</v>
      </c>
      <c r="M7" s="50">
        <v>45897</v>
      </c>
      <c r="N7" s="53">
        <v>1.1676</v>
      </c>
      <c r="O7" s="51">
        <f t="shared" si="0"/>
        <v>0.85645769099006508</v>
      </c>
    </row>
    <row r="8" spans="1:24" ht="14.25">
      <c r="A8" s="17">
        <v>3</v>
      </c>
      <c r="B8" s="18" t="s">
        <v>20</v>
      </c>
      <c r="C8" s="17" t="s">
        <v>21</v>
      </c>
      <c r="D8" s="19">
        <f>ROUND(D6*D7,2)</f>
        <v>672.13</v>
      </c>
      <c r="E8" s="19">
        <f>ROUND(E6*E7,2)</f>
        <v>633.54999999999995</v>
      </c>
      <c r="F8" s="19">
        <f>ROUND(F6*F7,2)</f>
        <v>608.85</v>
      </c>
      <c r="G8" s="19">
        <f>ROUND(G6*G7,2)</f>
        <v>597.39</v>
      </c>
      <c r="H8" s="50">
        <v>45898</v>
      </c>
      <c r="I8" s="68">
        <v>724.5</v>
      </c>
      <c r="J8" s="68">
        <v>724.5</v>
      </c>
      <c r="K8" s="68">
        <v>693.25</v>
      </c>
      <c r="L8" s="68">
        <v>679.5</v>
      </c>
      <c r="M8" s="50">
        <v>45898</v>
      </c>
      <c r="N8" s="53">
        <v>1.1657999999999999</v>
      </c>
      <c r="O8" s="51">
        <f t="shared" si="0"/>
        <v>0.85778006519128502</v>
      </c>
    </row>
    <row r="9" spans="1:24" ht="14.25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45901</v>
      </c>
      <c r="I9" s="62">
        <v>735.5</v>
      </c>
      <c r="J9" s="62">
        <v>735.5</v>
      </c>
      <c r="K9" s="62">
        <v>702.75</v>
      </c>
      <c r="L9" s="62">
        <v>688.75</v>
      </c>
      <c r="M9" s="50">
        <v>45901</v>
      </c>
      <c r="N9" s="53">
        <v>1.1715</v>
      </c>
      <c r="O9" s="51">
        <f t="shared" si="0"/>
        <v>0.85360648740930434</v>
      </c>
      <c r="P9" s="16"/>
    </row>
    <row r="10" spans="1:24" ht="14.25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45902</v>
      </c>
      <c r="I10" s="69">
        <v>753.5</v>
      </c>
      <c r="J10" s="69">
        <v>753.5</v>
      </c>
      <c r="K10" s="68">
        <v>721</v>
      </c>
      <c r="L10" s="68">
        <v>710.25</v>
      </c>
      <c r="M10" s="50">
        <v>45902</v>
      </c>
      <c r="N10" s="53">
        <v>1.1646000000000001</v>
      </c>
      <c r="O10" s="51">
        <f t="shared" si="0"/>
        <v>0.85866391894212601</v>
      </c>
    </row>
    <row r="11" spans="1:24" ht="14.25">
      <c r="A11" s="13">
        <v>4</v>
      </c>
      <c r="B11" s="22" t="s">
        <v>28</v>
      </c>
      <c r="C11" s="23" t="s">
        <v>29</v>
      </c>
      <c r="D11" s="24">
        <f>ROUND(D8*D10,3)</f>
        <v>0.51900000000000002</v>
      </c>
      <c r="E11" s="24">
        <f>ROUND(E8*E10,3)</f>
        <v>0.48899999999999999</v>
      </c>
      <c r="F11" s="24">
        <f>ROUND(F8*F10,3)</f>
        <v>0.51800000000000002</v>
      </c>
      <c r="G11" s="24">
        <f>ROUND(G8*G10,3)</f>
        <v>0.50800000000000001</v>
      </c>
      <c r="H11" s="50">
        <v>45903</v>
      </c>
      <c r="I11" s="62">
        <v>746.5</v>
      </c>
      <c r="J11" s="58">
        <v>746.5</v>
      </c>
      <c r="K11" s="62">
        <v>722.5</v>
      </c>
      <c r="L11" s="62">
        <v>716</v>
      </c>
      <c r="M11" s="50">
        <v>45903</v>
      </c>
      <c r="N11" s="53">
        <v>1.1653</v>
      </c>
      <c r="O11" s="51">
        <f t="shared" si="0"/>
        <v>0.85814811636488453</v>
      </c>
    </row>
    <row r="12" spans="1:24" ht="14.25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45904</v>
      </c>
      <c r="I12" s="58">
        <v>754.25</v>
      </c>
      <c r="J12" s="58">
        <v>754.25</v>
      </c>
      <c r="K12" s="58">
        <v>712.75</v>
      </c>
      <c r="L12" s="58">
        <v>707.5</v>
      </c>
      <c r="M12" s="50">
        <v>45904</v>
      </c>
      <c r="N12" s="53">
        <v>1.1647000000000001</v>
      </c>
      <c r="O12" s="51">
        <f t="shared" si="0"/>
        <v>0.85859019489997424</v>
      </c>
    </row>
    <row r="13" spans="1:24" ht="14.25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45905</v>
      </c>
      <c r="I13" s="58">
        <v>730</v>
      </c>
      <c r="J13" s="58">
        <v>730</v>
      </c>
      <c r="K13" s="58">
        <v>696.25</v>
      </c>
      <c r="L13" s="59">
        <v>692</v>
      </c>
      <c r="M13" s="54">
        <v>45905</v>
      </c>
      <c r="N13" s="53">
        <v>1.1697</v>
      </c>
      <c r="O13" s="51">
        <f t="shared" si="0"/>
        <v>0.85492006497392492</v>
      </c>
    </row>
    <row r="14" spans="1:24" ht="1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8.9999999999999998E-4</v>
      </c>
      <c r="G14" s="21">
        <f>ROUND(1.3*G7*G10,4)</f>
        <v>8.9999999999999998E-4</v>
      </c>
      <c r="H14" s="52"/>
      <c r="I14" s="60"/>
      <c r="J14" s="61"/>
      <c r="K14" s="61"/>
      <c r="L14" s="60"/>
      <c r="M14" s="52"/>
      <c r="N14" s="34"/>
      <c r="O14" s="35"/>
    </row>
    <row r="15" spans="1:24" ht="15">
      <c r="A15" s="17">
        <v>8</v>
      </c>
      <c r="B15" s="18" t="s">
        <v>33</v>
      </c>
      <c r="C15" s="17" t="s">
        <v>29</v>
      </c>
      <c r="D15" s="28">
        <f>ROUND((D11+D12+D13+D14+D16+D17+D26)*0.21,3)</f>
        <v>0.255</v>
      </c>
      <c r="E15" s="28">
        <f t="shared" ref="E15:F15" si="1">ROUND((E11+E12+E13+E14+E16+E17+E26)*0.21,3)</f>
        <v>0.249</v>
      </c>
      <c r="F15" s="28">
        <f t="shared" si="1"/>
        <v>0.23200000000000001</v>
      </c>
      <c r="G15" s="28">
        <f>ROUND((G11+G12+G13+G14+G16+G26)*0.21,3)</f>
        <v>0.221</v>
      </c>
      <c r="H15" s="29"/>
      <c r="I15" s="30">
        <f>AVERAGE(I4:I13)</f>
        <v>733.91666666666663</v>
      </c>
      <c r="J15" s="30">
        <f>AVERAGE(J4:J13)</f>
        <v>733.91666666666663</v>
      </c>
      <c r="K15" s="30">
        <f>AVERAGE(K4:K13)</f>
        <v>702.61111111111109</v>
      </c>
      <c r="L15" s="30">
        <f>AVERAGE(L4:L13)</f>
        <v>692.25</v>
      </c>
      <c r="M15" s="31"/>
      <c r="N15" s="31"/>
      <c r="O15" s="32">
        <f>ROUND(AVERAGE(O2:O13),4)</f>
        <v>0.85740000000000005</v>
      </c>
    </row>
    <row r="16" spans="1:24" ht="1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>
      <c r="A18" s="38" t="s">
        <v>35</v>
      </c>
      <c r="B18" s="22" t="s">
        <v>36</v>
      </c>
      <c r="C18" s="39" t="s">
        <v>29</v>
      </c>
      <c r="D18" s="40">
        <f>SUM(D12:D17)</f>
        <v>0.83490000000000009</v>
      </c>
      <c r="E18" s="40">
        <f>SUM(E12:E17)</f>
        <v>0.82890000000000008</v>
      </c>
      <c r="F18" s="41">
        <f>SUM(F12:F17)</f>
        <v>0.70290000000000008</v>
      </c>
      <c r="G18" s="40">
        <f>SUM(G12:G17)</f>
        <v>0.66189999999999993</v>
      </c>
      <c r="H18" s="4"/>
      <c r="I18" s="4"/>
      <c r="J18" s="4"/>
      <c r="K18" s="4"/>
      <c r="L18" s="4"/>
      <c r="M18" s="4"/>
      <c r="N18" s="4"/>
      <c r="O18" s="4"/>
    </row>
    <row r="19" spans="1:15">
      <c r="A19" s="17">
        <v>11</v>
      </c>
      <c r="B19" s="18" t="s">
        <v>37</v>
      </c>
      <c r="C19" s="17" t="s">
        <v>29</v>
      </c>
      <c r="D19" s="21">
        <f>0.01*D11/100</f>
        <v>5.1900000000000001E-5</v>
      </c>
      <c r="E19" s="21">
        <f t="shared" ref="E19:G19" si="2">0.01*E11/100</f>
        <v>4.8900000000000003E-5</v>
      </c>
      <c r="F19" s="21">
        <f t="shared" si="2"/>
        <v>5.1800000000000005E-5</v>
      </c>
      <c r="G19" s="21">
        <f t="shared" si="2"/>
        <v>5.0800000000000002E-5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>
      <c r="A22" s="17">
        <v>14</v>
      </c>
      <c r="B22" s="18" t="s">
        <v>41</v>
      </c>
      <c r="C22" s="17" t="s">
        <v>29</v>
      </c>
      <c r="D22" s="21">
        <f>ROUND(D11*0.01,4)</f>
        <v>5.1999999999999998E-3</v>
      </c>
      <c r="E22" s="21">
        <f>ROUND(E11*0.01,4)</f>
        <v>4.8999999999999998E-3</v>
      </c>
      <c r="F22" s="21">
        <f>ROUND(F11*0.01,4)</f>
        <v>5.1999999999999998E-3</v>
      </c>
      <c r="G22" s="21">
        <f>ROUND(G11*0.01,4)</f>
        <v>5.1000000000000004E-3</v>
      </c>
      <c r="H22" s="4"/>
      <c r="I22" s="4"/>
      <c r="J22" s="4"/>
      <c r="K22" s="4"/>
      <c r="L22" s="4"/>
      <c r="M22" s="4"/>
      <c r="N22" s="4"/>
      <c r="O22" s="4"/>
    </row>
    <row r="23" spans="1:15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>
      <c r="A26" s="38" t="s">
        <v>46</v>
      </c>
      <c r="B26" s="22" t="s">
        <v>47</v>
      </c>
      <c r="C26" s="39" t="s">
        <v>29</v>
      </c>
      <c r="D26" s="40">
        <f>SUM(D19:D25)</f>
        <v>0.1149519</v>
      </c>
      <c r="E26" s="40">
        <f>SUM(E19:E25)</f>
        <v>0.1157489</v>
      </c>
      <c r="F26" s="40">
        <f>SUM(F19:F25)</f>
        <v>0.1172518</v>
      </c>
      <c r="G26" s="40">
        <f>SUM(G19:G25)</f>
        <v>0.1051508</v>
      </c>
      <c r="H26" s="4"/>
      <c r="I26" s="4"/>
      <c r="J26" s="4"/>
      <c r="K26" s="4"/>
      <c r="L26" s="4"/>
      <c r="M26" s="4"/>
      <c r="N26" s="4"/>
      <c r="O26" s="4"/>
    </row>
    <row r="27" spans="1:15">
      <c r="A27" s="17">
        <v>18</v>
      </c>
      <c r="B27" s="18" t="s">
        <v>48</v>
      </c>
      <c r="C27" s="17" t="s">
        <v>29</v>
      </c>
      <c r="D27" s="42">
        <f>SUM(D11+D18+D26)</f>
        <v>1.4688519000000002</v>
      </c>
      <c r="E27" s="42">
        <f>SUM(E11+E18+E26)</f>
        <v>1.4336489000000001</v>
      </c>
      <c r="F27" s="42">
        <f>SUM(F11+F18+F26)</f>
        <v>1.3381518000000001</v>
      </c>
      <c r="G27" s="42">
        <f>SUM(G11+G18+G26)</f>
        <v>1.2750508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>
      <c r="A28" s="43" t="s">
        <v>49</v>
      </c>
      <c r="B28" s="44" t="s">
        <v>50</v>
      </c>
      <c r="C28" s="45" t="s">
        <v>29</v>
      </c>
      <c r="D28" s="46">
        <f>ROUND(D27,2)</f>
        <v>1.47</v>
      </c>
      <c r="E28" s="46">
        <f>ROUND(E27,2)</f>
        <v>1.43</v>
      </c>
      <c r="F28" s="46">
        <f>ROUND(F27,2)</f>
        <v>1.34</v>
      </c>
      <c r="G28" s="47">
        <f>ROUND(G27,2)</f>
        <v>1.28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>
      <c r="A29" s="66" t="s">
        <v>51</v>
      </c>
      <c r="B29" s="66"/>
      <c r="C29" s="17" t="s">
        <v>29</v>
      </c>
      <c r="D29" s="55">
        <v>1.45</v>
      </c>
      <c r="E29" s="56">
        <v>1.42</v>
      </c>
      <c r="F29" s="56">
        <v>1.32</v>
      </c>
      <c r="G29" s="57">
        <v>1.26</v>
      </c>
      <c r="H29" s="4"/>
      <c r="I29" s="4"/>
      <c r="J29" s="4"/>
      <c r="K29" s="4"/>
      <c r="L29" s="4"/>
      <c r="M29" s="4"/>
    </row>
    <row r="30" spans="1:15" ht="13.9" customHeight="1">
      <c r="A30" s="66" t="s">
        <v>52</v>
      </c>
      <c r="B30" s="66"/>
      <c r="C30" s="17" t="s">
        <v>29</v>
      </c>
      <c r="D30" s="48">
        <f>D28-D29</f>
        <v>2.0000000000000018E-2</v>
      </c>
      <c r="E30" s="48">
        <f>E28-E29</f>
        <v>1.0000000000000009E-2</v>
      </c>
      <c r="F30" s="48">
        <f>F28-F29</f>
        <v>2.0000000000000018E-2</v>
      </c>
      <c r="G30" s="48">
        <f>G28-G29</f>
        <v>2.0000000000000018E-2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6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2025-08-25T07:20:46Z</cp:lastPrinted>
  <dcterms:created xsi:type="dcterms:W3CDTF">2024-09-23T06:54:56Z</dcterms:created>
  <dcterms:modified xsi:type="dcterms:W3CDTF">2025-09-08T06:45:31Z</dcterms:modified>
</cp:coreProperties>
</file>