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a56e525aacfc0e/Desktop/"/>
    </mc:Choice>
  </mc:AlternateContent>
  <xr:revisionPtr revIDLastSave="3" documentId="8_{2AB05E1F-9C9D-44B1-A4EA-F2B7B9433498}" xr6:coauthVersionLast="47" xr6:coauthVersionMax="47" xr10:uidLastSave="{E7839202-77ED-425B-A366-699D5CD761C7}"/>
  <bookViews>
    <workbookView xWindow="-120" yWindow="-120" windowWidth="38640" windowHeight="21120" xr2:uid="{00000000-000D-0000-FFFF-FFFF00000000}"/>
  </bookViews>
  <sheets>
    <sheet name="Sheet1 (2)" sheetId="1" r:id="rId1"/>
  </sheets>
  <definedNames>
    <definedName name="clan_2" localSheetId="0">'Sheet1 (2)'!$B$46</definedName>
    <definedName name="clan_4" localSheetId="0">'Sheet1 (2)'!$B$51</definedName>
    <definedName name="sadrzaj1" localSheetId="0">'Sheet1 (2)'!$C$39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O4" i="1" l="1"/>
  <c r="O5" i="1"/>
  <c r="O6" i="1" l="1"/>
  <c r="O15" i="1" l="1"/>
  <c r="L15" i="1"/>
  <c r="J15" i="1"/>
  <c r="I15" i="1"/>
  <c r="G4" i="1" l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E8" i="1"/>
  <c r="E11" i="1" s="1"/>
  <c r="G8" i="1"/>
  <c r="G11" i="1" s="1"/>
  <c r="D8" i="1"/>
  <c r="D11" i="1" s="1"/>
  <c r="F15" i="1" l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G26" i="1" l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<sst xmlns="http://schemas.openxmlformats.org/spreadsheetml/2006/main" count="76" uniqueCount="54">
  <si>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</si>
  <si>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</si>
  <si>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</si>
  <si>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</si>
  <si>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</si>
  <si>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</si>
  <si>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</si>
  <si>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</si>
  <si>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</si>
  <si>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</si>
  <si>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</si>
  <si>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</si>
  <si>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</si>
  <si>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</si>
  <si>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</si>
  <si>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</si>
  <si>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</si>
  <si>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</si>
  <si>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</si>
  <si>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</si>
  <si>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</si>
  <si>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</si>
  <si>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</si>
  <si>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</si>
  <si>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</si>
  <si>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</si>
  <si>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</si>
  <si>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</si>
  <si>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</si>
  <si>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</si>
  <si>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</si>
  <si>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</si>
  <si>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</si>
  <si>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</si>
  <si>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</si>
  <si>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</si>
  <si>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</si>
  <si>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</si>
  <si>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</si>
  <si>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</si>
  <si>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</si>
  <si>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</si>
  <si>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</si>
  <si>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</si>
  <si>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</si>
  <si>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</si>
  <si>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</si>
  <si>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</si>
  <si>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</si>
  <si>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</si>
  <si>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</si>
  <si>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</si>
  <si>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</si>
  <si>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od 06.07.2026.-15.07.2026.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</si>
</sst>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rgb="FF00336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77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7" borderId="0" xfId="0" applyFill="1"/>
    <xf numFmtId="2" fontId="0" fillId="0" borderId="0" xfId="0" applyNumberFormat="1"/>
    <xf numFmtId="16" fontId="0" fillId="0" borderId="0" xfId="0" applyNumberForma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quotePrefix="1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2" fontId="1" fillId="0" borderId="0" xfId="0" applyNumberFormat="1" applyFont="1"/>
    <xf numFmtId="0" fontId="2" fillId="8" borderId="1" xfId="1" applyFont="1" applyFill="1" applyBorder="1" applyAlignment="1">
      <alignment horizontal="center"/>
    </xf>
    <xf numFmtId="0" fontId="2" fillId="8" borderId="2" xfId="1" applyFont="1" applyFill="1" applyBorder="1"/>
    <xf numFmtId="0" fontId="2" fillId="8" borderId="2" xfId="1" applyFont="1" applyFill="1" applyBorder="1" applyAlignment="1">
      <alignment horizontal="center"/>
    </xf>
    <xf numFmtId="2" fontId="2" fillId="8" borderId="2" xfId="1" applyNumberFormat="1" applyFont="1" applyFill="1" applyBorder="1"/>
    <xf numFmtId="2" fontId="2" fillId="8" borderId="3" xfId="1" applyNumberFormat="1" applyFont="1" applyFill="1" applyBorder="1"/>
    <xf numFmtId="2" fontId="24" fillId="2" borderId="0" xfId="2" applyNumberFormat="1" applyFont="1" applyFill="1" applyAlignment="1">
      <alignment horizontal="center"/>
    </xf>
    <xf numFmtId="2" fontId="24" fillId="0" borderId="0" xfId="2" applyNumberFormat="1" applyFont="1" applyAlignment="1">
      <alignment horizontal="center"/>
    </xf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left"/>
    </xf>
    <xf numFmtId="2" fontId="0" fillId="0" borderId="0" xfId="0" applyNumberFormat="1" applyFill="1"/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"/>
  <sheetViews>
    <sheetView tabSelected="1" topLeftCell="B1" zoomScale="112" zoomScaleNormal="112" workbookViewId="0">
      <pane ySplit="3" topLeftCell="A4" activePane="bottomLeft" state="frozen"/>
      <selection pane="bottomLeft" activeCell="J8" sqref="J8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39" customWidth="1"/>
    <col min="10" max="10" width="14.140625" style="39" customWidth="1"/>
    <col min="11" max="12" width="13.140625" style="39" customWidth="1"/>
    <col min="14" max="14" width="11.5703125" customWidth="1"/>
    <col min="15" max="15" width="21" customWidth="1"/>
    <col min="19" max="19" width="16.140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7" ht="12.75" customHeight="1" x14ac:dyDescent="0.2">
      <c r="A1" s="1"/>
      <c r="B1" s="73" t="s">
        <v>53</v>
      </c>
      <c r="C1" s="73"/>
      <c r="D1" s="73"/>
      <c r="E1" s="73"/>
      <c r="F1" s="73"/>
      <c r="G1" s="73"/>
      <c r="H1" s="1"/>
      <c r="I1" s="2"/>
      <c r="J1" s="2"/>
      <c r="K1" s="2"/>
      <c r="L1" s="2"/>
      <c r="M1" s="1"/>
      <c r="N1" s="1"/>
      <c r="O1" s="1"/>
    </row>
    <row r="2" spans="1:27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7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7" ht="14.25" x14ac:dyDescent="0.2">
      <c r="A4" s="13">
        <v>1</v>
      </c>
      <c r="B4" s="14" t="s">
        <v>12</v>
      </c>
      <c r="C4" s="13" t="s">
        <v>13</v>
      </c>
      <c r="D4" s="15">
        <f>I15</f>
        <v>971.8</v>
      </c>
      <c r="E4" s="15">
        <f>J15</f>
        <v>971.8</v>
      </c>
      <c r="F4" s="15">
        <f>K15</f>
        <v>1052.6500000000001</v>
      </c>
      <c r="G4" s="15">
        <f>L15</f>
        <v>1015.65</v>
      </c>
      <c r="H4" s="59">
        <v>46209</v>
      </c>
      <c r="I4" s="65">
        <v>956.25</v>
      </c>
      <c r="J4" s="65">
        <v>956.25</v>
      </c>
      <c r="K4" s="65">
        <v>998</v>
      </c>
      <c r="L4" s="65">
        <v>967.75</v>
      </c>
      <c r="M4" s="59">
        <v>46209</v>
      </c>
      <c r="N4" s="49">
        <v>1.1415</v>
      </c>
      <c r="O4" s="63">
        <f>ROUND(1/N4,4)</f>
        <v>0.876</v>
      </c>
      <c r="T4" s="46"/>
      <c r="U4" s="46"/>
      <c r="V4" s="46"/>
      <c r="W4" s="46"/>
    </row>
    <row r="5" spans="1:27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9">
        <v>46210</v>
      </c>
      <c r="I5" s="47">
        <v>945.5</v>
      </c>
      <c r="J5" s="47">
        <v>945.5</v>
      </c>
      <c r="K5" s="47">
        <v>997</v>
      </c>
      <c r="L5" s="47">
        <v>966</v>
      </c>
      <c r="M5" s="59">
        <v>46210</v>
      </c>
      <c r="N5" s="49">
        <v>1.1433</v>
      </c>
      <c r="O5" s="63">
        <f>ROUND(1/N5,4)</f>
        <v>0.87470000000000003</v>
      </c>
    </row>
    <row r="6" spans="1:27" ht="14.25" x14ac:dyDescent="0.2">
      <c r="A6" s="13" t="s">
        <v>15</v>
      </c>
      <c r="B6" s="17" t="s">
        <v>16</v>
      </c>
      <c r="C6" s="16" t="s">
        <v>13</v>
      </c>
      <c r="D6" s="19">
        <f>SUM(D4:D5)</f>
        <v>1021.8</v>
      </c>
      <c r="E6" s="19">
        <f>SUM(E4:E5)</f>
        <v>976.8</v>
      </c>
      <c r="F6" s="19">
        <f>SUM(F4:F5)</f>
        <v>1060.1500000000001</v>
      </c>
      <c r="G6" s="19">
        <f>SUM(G4:G5)</f>
        <v>1020.15</v>
      </c>
      <c r="H6" s="59">
        <v>46211</v>
      </c>
      <c r="I6" s="47">
        <v>998.75</v>
      </c>
      <c r="J6" s="47">
        <v>998.75</v>
      </c>
      <c r="K6" s="47">
        <v>1123.75</v>
      </c>
      <c r="L6" s="47">
        <v>1088.75</v>
      </c>
      <c r="M6" s="59">
        <v>46211</v>
      </c>
      <c r="N6" s="49">
        <v>1.1404000000000001</v>
      </c>
      <c r="O6" s="63">
        <f t="shared" ref="O6:O8" si="0">ROUND(1/N6,4)</f>
        <v>0.87690000000000001</v>
      </c>
    </row>
    <row r="7" spans="1:27" ht="14.25" x14ac:dyDescent="0.2">
      <c r="A7" s="13" t="s">
        <v>17</v>
      </c>
      <c r="B7" s="17" t="s">
        <v>18</v>
      </c>
      <c r="C7" s="16" t="s">
        <v>19</v>
      </c>
      <c r="D7" s="53">
        <f>O15</f>
        <v>0.87539999999999996</v>
      </c>
      <c r="E7" s="53">
        <f>O15</f>
        <v>0.87539999999999996</v>
      </c>
      <c r="F7" s="53">
        <f>O15</f>
        <v>0.87539999999999996</v>
      </c>
      <c r="G7" s="53">
        <f>O15</f>
        <v>0.87539999999999996</v>
      </c>
      <c r="H7" s="59">
        <v>46212</v>
      </c>
      <c r="I7" s="76">
        <v>983.5</v>
      </c>
      <c r="J7" s="76">
        <v>983.5</v>
      </c>
      <c r="K7" s="47">
        <v>1079.25</v>
      </c>
      <c r="L7" s="47">
        <v>1034.5</v>
      </c>
      <c r="M7" s="59">
        <v>46212</v>
      </c>
      <c r="N7" s="49">
        <v>1.1435</v>
      </c>
      <c r="O7" s="63">
        <f t="shared" si="0"/>
        <v>0.87450000000000006</v>
      </c>
    </row>
    <row r="8" spans="1:27" ht="14.25" x14ac:dyDescent="0.2">
      <c r="A8" s="16">
        <v>3</v>
      </c>
      <c r="B8" s="17" t="s">
        <v>20</v>
      </c>
      <c r="C8" s="16" t="s">
        <v>21</v>
      </c>
      <c r="D8" s="18">
        <f>ROUND(D6*D7,2)</f>
        <v>894.48</v>
      </c>
      <c r="E8" s="18">
        <f>ROUND(E6*E7,2)</f>
        <v>855.09</v>
      </c>
      <c r="F8" s="18">
        <f>ROUND(F6*F7,2)</f>
        <v>928.06</v>
      </c>
      <c r="G8" s="18">
        <f>ROUND(G6*G7,2)</f>
        <v>893.04</v>
      </c>
      <c r="H8" s="59">
        <v>46213</v>
      </c>
      <c r="I8" s="47">
        <v>975</v>
      </c>
      <c r="J8" s="47">
        <v>975</v>
      </c>
      <c r="K8" s="47">
        <v>1065.25</v>
      </c>
      <c r="L8" s="47">
        <v>1021.25</v>
      </c>
      <c r="M8" s="59">
        <v>46213</v>
      </c>
      <c r="N8" s="52">
        <v>1.143</v>
      </c>
      <c r="O8" s="63">
        <f t="shared" si="0"/>
        <v>0.87490000000000001</v>
      </c>
    </row>
    <row r="9" spans="1:27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48"/>
      <c r="I9" s="47"/>
      <c r="J9" s="47"/>
      <c r="K9" s="47"/>
      <c r="L9" s="47"/>
      <c r="M9" s="48"/>
      <c r="N9" s="49"/>
      <c r="O9" s="50"/>
    </row>
    <row r="10" spans="1:27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48"/>
      <c r="I10" s="47"/>
      <c r="J10" s="47"/>
      <c r="K10" s="47"/>
      <c r="L10" s="47"/>
      <c r="M10" s="48"/>
      <c r="N10" s="49"/>
      <c r="O10" s="50"/>
    </row>
    <row r="11" spans="1:27" ht="15" x14ac:dyDescent="0.25">
      <c r="A11" s="13">
        <v>4</v>
      </c>
      <c r="B11" s="21" t="s">
        <v>28</v>
      </c>
      <c r="C11" s="22" t="s">
        <v>29</v>
      </c>
      <c r="D11" s="23">
        <f>ROUND(D8*D10,3)</f>
        <v>0.69099999999999995</v>
      </c>
      <c r="E11" s="23">
        <f>ROUND(E8*E10,3)</f>
        <v>0.66</v>
      </c>
      <c r="F11" s="23">
        <f>ROUND(F8*F10,3)</f>
        <v>0.78900000000000003</v>
      </c>
      <c r="G11" s="23">
        <f>ROUND(G8*G10,3)</f>
        <v>0.75900000000000001</v>
      </c>
      <c r="H11" s="48"/>
      <c r="I11" s="47"/>
      <c r="J11" s="47"/>
      <c r="K11" s="47"/>
      <c r="L11" s="47"/>
      <c r="M11" s="48"/>
      <c r="N11" s="52"/>
      <c r="O11" s="50"/>
      <c r="AA11" s="71"/>
    </row>
    <row r="12" spans="1:27" ht="15" x14ac:dyDescent="0.25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48"/>
      <c r="I12" s="47"/>
      <c r="J12" s="47"/>
      <c r="K12" s="47"/>
      <c r="L12" s="47"/>
      <c r="M12" s="48"/>
      <c r="N12" s="49"/>
      <c r="O12" s="50"/>
      <c r="AA12" s="71"/>
    </row>
    <row r="13" spans="1:27" ht="15" x14ac:dyDescent="0.25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48"/>
      <c r="I13" s="47"/>
      <c r="J13" s="47"/>
      <c r="K13" s="47"/>
      <c r="L13" s="47"/>
      <c r="M13" s="48"/>
      <c r="N13" s="49"/>
      <c r="O13" s="50"/>
      <c r="AA13" s="71"/>
    </row>
    <row r="14" spans="1:27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1E-3</v>
      </c>
      <c r="G14" s="20">
        <f>ROUND(1.3*G7*G10,4)</f>
        <v>1E-3</v>
      </c>
      <c r="H14" s="48"/>
      <c r="I14" s="44"/>
      <c r="J14" s="45"/>
      <c r="K14" s="45"/>
      <c r="L14" s="44"/>
      <c r="M14" s="40"/>
      <c r="N14" s="32"/>
      <c r="O14" s="30"/>
      <c r="AA14" s="72"/>
    </row>
    <row r="15" spans="1:27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0.29199999999999998</v>
      </c>
      <c r="E15" s="26">
        <f t="shared" ref="E15:F15" si="1">ROUND((E11+E12+E13+E14+E16+E17+E26)*0.21,3)</f>
        <v>0.28499999999999998</v>
      </c>
      <c r="F15" s="26">
        <f t="shared" si="1"/>
        <v>0.28999999999999998</v>
      </c>
      <c r="G15" s="26">
        <f>ROUND((G11+G12+G13+G14+G16+G26)*0.21,3)</f>
        <v>0.27500000000000002</v>
      </c>
      <c r="H15" s="27"/>
      <c r="I15" s="28">
        <f>AVERAGE(I4:I13)</f>
        <v>971.8</v>
      </c>
      <c r="J15" s="28">
        <f>AVERAGE(J4:J13)</f>
        <v>971.8</v>
      </c>
      <c r="K15" s="28">
        <f>AVERAGE(K4:K13)</f>
        <v>1052.6500000000001</v>
      </c>
      <c r="L15" s="28">
        <f>AVERAGE(L4:L13)</f>
        <v>1015.65</v>
      </c>
      <c r="M15" s="29"/>
      <c r="N15" s="29"/>
      <c r="O15" s="64">
        <f>ROUND(AVERAGE(O2:O13),4)</f>
        <v>0.87539999999999996</v>
      </c>
      <c r="AA15" s="71"/>
    </row>
    <row r="16" spans="1:27" ht="15" x14ac:dyDescent="0.25">
      <c r="A16" s="16">
        <v>9</v>
      </c>
      <c r="B16" s="17" t="s">
        <v>34</v>
      </c>
      <c r="C16" s="16" t="s">
        <v>29</v>
      </c>
      <c r="D16" s="26">
        <v>0.54900000000000004</v>
      </c>
      <c r="E16" s="26">
        <v>0.54900000000000004</v>
      </c>
      <c r="F16" s="26">
        <v>0.44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75"/>
      <c r="J17" s="75"/>
      <c r="K17" s="55"/>
      <c r="L17" s="55"/>
      <c r="M17" s="56"/>
      <c r="N17" s="56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0.87190000000000012</v>
      </c>
      <c r="E18" s="36">
        <f>SUM(E12:E17)</f>
        <v>0.8649</v>
      </c>
      <c r="F18" s="36">
        <f>SUM(F12:F17)</f>
        <v>0.76100000000000001</v>
      </c>
      <c r="G18" s="36">
        <f>SUM(G12:G17)</f>
        <v>0.71599999999999997</v>
      </c>
      <c r="H18" s="4"/>
      <c r="I18" s="55"/>
      <c r="J18" s="55"/>
      <c r="K18" s="58"/>
      <c r="L18" s="55"/>
      <c r="M18" s="55"/>
      <c r="N18" s="55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v>1.1000000000000001E-3</v>
      </c>
      <c r="E19" s="20">
        <v>1.1000000000000001E-3</v>
      </c>
      <c r="F19" s="20">
        <v>1.1000000000000001E-3</v>
      </c>
      <c r="G19" s="20">
        <v>1.1000000000000001E-3</v>
      </c>
      <c r="H19" s="4"/>
      <c r="I19" s="75"/>
      <c r="J19" s="75"/>
      <c r="K19" s="55"/>
      <c r="L19" s="55"/>
      <c r="M19" s="56"/>
      <c r="N19" s="56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20">
        <v>2.5000000000000001E-3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55"/>
      <c r="J20" s="55"/>
      <c r="K20" s="55"/>
      <c r="L20" s="55"/>
      <c r="M20" s="55"/>
      <c r="N20" s="55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55"/>
      <c r="J21" s="57"/>
      <c r="K21" s="55"/>
      <c r="L21" s="55"/>
      <c r="M21" s="57"/>
      <c r="N21" s="55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6.8999999999999999E-3</v>
      </c>
      <c r="E22" s="20">
        <f>ROUND(E11*0.01,4)</f>
        <v>6.6E-3</v>
      </c>
      <c r="F22" s="20">
        <f>ROUND(F11*0.01,4)</f>
        <v>7.9000000000000008E-3</v>
      </c>
      <c r="G22" s="20">
        <f>ROUND(G11*0.01,4)</f>
        <v>7.6E-3</v>
      </c>
      <c r="H22" s="4"/>
      <c r="K22" s="55"/>
      <c r="L22" s="55"/>
      <c r="M22" s="57"/>
      <c r="N22" s="55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K23" s="55"/>
      <c r="L23" s="55"/>
      <c r="M23" s="57"/>
      <c r="N23" s="55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55"/>
      <c r="J24" s="55"/>
      <c r="K24" s="55"/>
      <c r="L24" s="55"/>
      <c r="M24" s="57"/>
      <c r="N24" s="55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55"/>
      <c r="J25" s="55"/>
      <c r="K25" s="55"/>
      <c r="L25" s="60"/>
      <c r="M25" s="57"/>
      <c r="N25" s="55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0.1188</v>
      </c>
      <c r="E26" s="36">
        <f>SUM(E19:E25)</f>
        <v>0.11849999999999999</v>
      </c>
      <c r="F26" s="36">
        <f>SUM(F19:F25)</f>
        <v>0.121</v>
      </c>
      <c r="G26" s="36">
        <f>SUM(G19:G25)</f>
        <v>0.10869999999999999</v>
      </c>
      <c r="H26" s="4"/>
      <c r="I26" s="55"/>
      <c r="J26" s="55"/>
      <c r="K26" s="55"/>
      <c r="L26" s="55"/>
      <c r="M26" s="57"/>
      <c r="N26" s="55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1.6817</v>
      </c>
      <c r="E27" s="37">
        <f>SUM(E11+E18+E26)</f>
        <v>1.6434000000000002</v>
      </c>
      <c r="F27" s="37">
        <f>SUM(F11+F18+F26)</f>
        <v>1.671</v>
      </c>
      <c r="G27" s="37">
        <f>SUM(G11+G18+G26)</f>
        <v>1.5837000000000001</v>
      </c>
      <c r="H27" s="4"/>
      <c r="I27" s="55"/>
      <c r="J27" s="55"/>
      <c r="K27" s="55"/>
      <c r="L27" s="55"/>
      <c r="M27" s="57"/>
      <c r="N27" s="55"/>
      <c r="O27" s="4"/>
    </row>
    <row r="28" spans="1:15" ht="13.9" customHeight="1" x14ac:dyDescent="0.2">
      <c r="A28" s="66" t="s">
        <v>48</v>
      </c>
      <c r="B28" s="67" t="s">
        <v>49</v>
      </c>
      <c r="C28" s="68" t="s">
        <v>29</v>
      </c>
      <c r="D28" s="69">
        <f>ROUND(D27,2)</f>
        <v>1.68</v>
      </c>
      <c r="E28" s="69">
        <f>ROUND(E27,2)</f>
        <v>1.64</v>
      </c>
      <c r="F28" s="69">
        <f>ROUND(F27,2)</f>
        <v>1.67</v>
      </c>
      <c r="G28" s="70">
        <f>ROUND(G27,2)</f>
        <v>1.58</v>
      </c>
      <c r="H28" s="4"/>
      <c r="I28" s="55"/>
      <c r="J28" s="55"/>
      <c r="K28" s="55"/>
      <c r="L28" s="55"/>
      <c r="M28" s="57"/>
      <c r="N28" s="39"/>
      <c r="O28" s="4"/>
    </row>
    <row r="29" spans="1:15" ht="15" customHeight="1" x14ac:dyDescent="0.25">
      <c r="A29" s="74" t="s">
        <v>50</v>
      </c>
      <c r="B29" s="74"/>
      <c r="C29" s="16" t="s">
        <v>29</v>
      </c>
      <c r="D29" s="41">
        <v>1.66</v>
      </c>
      <c r="E29" s="42">
        <v>1.62</v>
      </c>
      <c r="F29" s="42">
        <v>1.58</v>
      </c>
      <c r="G29" s="43">
        <v>1.51</v>
      </c>
      <c r="H29" s="4"/>
      <c r="I29" s="55"/>
      <c r="J29" s="55"/>
      <c r="K29" s="55"/>
      <c r="L29" s="55"/>
      <c r="M29" s="57"/>
    </row>
    <row r="30" spans="1:15" ht="13.9" customHeight="1" x14ac:dyDescent="0.2">
      <c r="A30" s="74" t="s">
        <v>51</v>
      </c>
      <c r="B30" s="74"/>
      <c r="C30" s="16" t="s">
        <v>29</v>
      </c>
      <c r="D30" s="38">
        <f>D28-D29</f>
        <v>2.0000000000000018E-2</v>
      </c>
      <c r="E30" s="38">
        <f>E28-E29</f>
        <v>1.9999999999999796E-2</v>
      </c>
      <c r="F30" s="38">
        <f>F28-F29</f>
        <v>8.9999999999999858E-2</v>
      </c>
      <c r="G30" s="38">
        <f>G28-G29</f>
        <v>7.0000000000000062E-2</v>
      </c>
      <c r="H30" s="51"/>
      <c r="I30" s="55"/>
      <c r="J30" s="55"/>
      <c r="K30" s="55"/>
      <c r="L30" s="60"/>
      <c r="M30" s="57"/>
    </row>
    <row r="31" spans="1:15" x14ac:dyDescent="0.2">
      <c r="K31" s="58"/>
      <c r="L31" s="55"/>
      <c r="M31" s="39"/>
    </row>
    <row r="32" spans="1:15" x14ac:dyDescent="0.2">
      <c r="B32" s="54"/>
      <c r="I32" s="55"/>
      <c r="J32" s="61"/>
      <c r="K32" s="55"/>
      <c r="L32" s="60"/>
      <c r="M32" s="62"/>
    </row>
    <row r="33" spans="2:13" x14ac:dyDescent="0.2">
      <c r="B33" s="54"/>
      <c r="K33" s="55"/>
      <c r="L33" s="55"/>
      <c r="M33" s="62"/>
    </row>
    <row r="34" spans="2:13" x14ac:dyDescent="0.2">
      <c r="K34" s="55"/>
      <c r="L34" s="55"/>
      <c r="M34" s="62"/>
    </row>
    <row r="35" spans="2:13" x14ac:dyDescent="0.2">
      <c r="K35" s="55"/>
      <c r="L35" s="55"/>
      <c r="M35" s="62"/>
    </row>
    <row r="36" spans="2:13" x14ac:dyDescent="0.2">
      <c r="K36" s="55"/>
      <c r="L36" s="55"/>
      <c r="M36" s="62"/>
    </row>
    <row r="37" spans="2:13" x14ac:dyDescent="0.2">
      <c r="K37" s="55"/>
      <c r="L37" s="55"/>
      <c r="M37" s="62"/>
    </row>
    <row r="38" spans="2:13" x14ac:dyDescent="0.2">
      <c r="K38" s="55"/>
      <c r="L38" s="55"/>
      <c r="M38" s="62"/>
    </row>
    <row r="39" spans="2:13" x14ac:dyDescent="0.2">
      <c r="K39" s="55"/>
      <c r="L39" s="55"/>
      <c r="M39" s="62"/>
    </row>
    <row r="40" spans="2:13" x14ac:dyDescent="0.2">
      <c r="K40"/>
      <c r="L40"/>
    </row>
    <row r="41" spans="2:13" x14ac:dyDescent="0.2">
      <c r="K41"/>
      <c r="L41"/>
    </row>
    <row r="42" spans="2:13" x14ac:dyDescent="0.2">
      <c r="K42"/>
      <c r="L42"/>
    </row>
    <row r="43" spans="2:13" x14ac:dyDescent="0.2">
      <c r="K43"/>
      <c r="L43"/>
    </row>
    <row r="44" spans="2:13" x14ac:dyDescent="0.2">
      <c r="K44"/>
      <c r="L44"/>
    </row>
    <row r="45" spans="2:13" x14ac:dyDescent="0.2">
      <c r="I45" s="55"/>
      <c r="J45" s="61"/>
      <c r="K45"/>
      <c r="L45"/>
    </row>
    <row r="46" spans="2:13" x14ac:dyDescent="0.2">
      <c r="K46" s="55"/>
      <c r="L46" s="55"/>
      <c r="M46" s="62"/>
    </row>
    <row r="47" spans="2:13" x14ac:dyDescent="0.2">
      <c r="K47" s="55"/>
      <c r="L47" s="55"/>
      <c r="M47" s="62"/>
    </row>
    <row r="48" spans="2:13" x14ac:dyDescent="0.2">
      <c r="K48" s="55"/>
      <c r="L48" s="55"/>
      <c r="M48" s="62"/>
    </row>
    <row r="49" spans="11:13" x14ac:dyDescent="0.2">
      <c r="K49" s="55"/>
      <c r="L49" s="55"/>
      <c r="M49" s="62"/>
    </row>
    <row r="50" spans="11:13" x14ac:dyDescent="0.2">
      <c r="K50" s="55"/>
      <c r="L50" s="55"/>
      <c r="M50" s="62"/>
    </row>
    <row r="51" spans="11:13" x14ac:dyDescent="0.2">
      <c r="K51" s="55"/>
      <c r="L51" s="55"/>
      <c r="M51" s="62"/>
    </row>
    <row r="52" spans="11:13" x14ac:dyDescent="0.2">
      <c r="K52" s="55"/>
      <c r="L52" s="55"/>
      <c r="M52" s="62"/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(2)</vt:lpstr>
      <vt:lpstr>'Sheet1 (2)'!clan_2</vt:lpstr>
      <vt:lpstr>'Sheet1 (2)'!clan_4</vt:lpstr>
      <vt:lpstr>'Sheet1 (2)'!sadrzaj1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lazaricevic@gmail.com</cp:lastModifiedBy>
  <cp:lastPrinted>2026-06-29T06:32:40Z</cp:lastPrinted>
  <dcterms:created xsi:type="dcterms:W3CDTF">2024-09-23T06:54:56Z</dcterms:created>
  <dcterms:modified xsi:type="dcterms:W3CDTF">2026-07-15T06:57:25Z</dcterms:modified>
</cp:coreProperties>
</file>