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eksandar.mihaljevi\Desktop\OPEN DATA PODACI\"/>
    </mc:Choice>
  </mc:AlternateContent>
  <xr:revisionPtr revIDLastSave="0" documentId="8_{9F0BBD72-B7AD-4495-AB87-34A3A35F0170}" xr6:coauthVersionLast="36" xr6:coauthVersionMax="36" xr10:uidLastSave="{00000000-0000-0000-0000-000000000000}"/>
  <workbookProtection workbookAlgorithmName="SHA-512" workbookHashValue="A05oQ0Ntw5J5hT9cPUpi7dQNXUjzCC7sMwjBl8Y9CjNK7CzwCvuXgQnGwnvghpiKVw+8tKwDvGEf9/mVfEHUsA==" workbookSaltValue="sxM8KxiD28ELMSd33rhHhg==" workbookSpinCount="100000" lockStructure="1"/>
  <bookViews>
    <workbookView xWindow="0" yWindow="0" windowWidth="14370" windowHeight="1159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2026'!$B$3:$Q$197</definedName>
    <definedName name="_xlnm.Print_Area" localSheetId="1">Pregled!$B$1:$U$38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2" i="5" l="1"/>
  <c r="P391" i="5"/>
  <c r="O391" i="5"/>
  <c r="N391" i="5"/>
  <c r="M391" i="5"/>
  <c r="L391" i="5"/>
  <c r="K391" i="5"/>
  <c r="J391" i="5"/>
  <c r="I391" i="5"/>
  <c r="H391" i="5"/>
  <c r="G391" i="5"/>
  <c r="Q391" i="5" s="1"/>
  <c r="F391" i="5"/>
  <c r="E391" i="5"/>
  <c r="Q390" i="5"/>
  <c r="Q389" i="5"/>
  <c r="Q388" i="5"/>
  <c r="P387" i="5"/>
  <c r="O387" i="5"/>
  <c r="N387" i="5"/>
  <c r="M387" i="5"/>
  <c r="L387" i="5"/>
  <c r="K387" i="5"/>
  <c r="J387" i="5"/>
  <c r="I387" i="5"/>
  <c r="H387" i="5"/>
  <c r="G387" i="5"/>
  <c r="Q387" i="5" s="1"/>
  <c r="F387" i="5"/>
  <c r="E387" i="5"/>
  <c r="Q386" i="5"/>
  <c r="Q385" i="5"/>
  <c r="Q384" i="5"/>
  <c r="P383" i="5"/>
  <c r="O383" i="5"/>
  <c r="N383" i="5"/>
  <c r="N373" i="5" s="1"/>
  <c r="M383" i="5"/>
  <c r="L383" i="5"/>
  <c r="L373" i="5" s="1"/>
  <c r="K383" i="5"/>
  <c r="J383" i="5"/>
  <c r="I383" i="5"/>
  <c r="H383" i="5"/>
  <c r="G383" i="5"/>
  <c r="Q383" i="5" s="1"/>
  <c r="F383" i="5"/>
  <c r="E383" i="5"/>
  <c r="Q382" i="5"/>
  <c r="Q381" i="5"/>
  <c r="Q380" i="5"/>
  <c r="Q379" i="5"/>
  <c r="Q378" i="5"/>
  <c r="P377" i="5"/>
  <c r="O377" i="5"/>
  <c r="N377" i="5"/>
  <c r="M377" i="5"/>
  <c r="L377" i="5"/>
  <c r="K377" i="5"/>
  <c r="J377" i="5"/>
  <c r="I377" i="5"/>
  <c r="H377" i="5"/>
  <c r="G377" i="5"/>
  <c r="F377" i="5"/>
  <c r="E377" i="5"/>
  <c r="Q377" i="5" s="1"/>
  <c r="Q376" i="5"/>
  <c r="Q375" i="5"/>
  <c r="Q374" i="5"/>
  <c r="P373" i="5"/>
  <c r="O373" i="5"/>
  <c r="M373" i="5"/>
  <c r="K373" i="5"/>
  <c r="J373" i="5"/>
  <c r="I373" i="5"/>
  <c r="H373" i="5"/>
  <c r="F373" i="5"/>
  <c r="E373" i="5"/>
  <c r="Q372" i="5"/>
  <c r="P371" i="5"/>
  <c r="O371" i="5"/>
  <c r="N371" i="5"/>
  <c r="M371" i="5"/>
  <c r="L371" i="5"/>
  <c r="K371" i="5"/>
  <c r="J371" i="5"/>
  <c r="I371" i="5"/>
  <c r="H371" i="5"/>
  <c r="G371" i="5"/>
  <c r="Q371" i="5" s="1"/>
  <c r="F371" i="5"/>
  <c r="E371" i="5"/>
  <c r="Q370" i="5"/>
  <c r="Q369" i="5"/>
  <c r="Q368" i="5"/>
  <c r="P367" i="5"/>
  <c r="O367" i="5"/>
  <c r="N367" i="5"/>
  <c r="M367" i="5"/>
  <c r="L367" i="5"/>
  <c r="L353" i="5" s="1"/>
  <c r="K367" i="5"/>
  <c r="J367" i="5"/>
  <c r="I367" i="5"/>
  <c r="H367" i="5"/>
  <c r="G367" i="5"/>
  <c r="Q367" i="5" s="1"/>
  <c r="F367" i="5"/>
  <c r="E367" i="5"/>
  <c r="Q366" i="5"/>
  <c r="Q365" i="5"/>
  <c r="Q364" i="5"/>
  <c r="Q363" i="5"/>
  <c r="P362" i="5"/>
  <c r="O362" i="5"/>
  <c r="N362" i="5"/>
  <c r="M362" i="5"/>
  <c r="L362" i="5"/>
  <c r="K362" i="5"/>
  <c r="J362" i="5"/>
  <c r="I362" i="5"/>
  <c r="H362" i="5"/>
  <c r="G362" i="5"/>
  <c r="F362" i="5"/>
  <c r="Q362" i="5" s="1"/>
  <c r="E362" i="5"/>
  <c r="Q361" i="5"/>
  <c r="Q360" i="5"/>
  <c r="Q359" i="5"/>
  <c r="Q358" i="5"/>
  <c r="P357" i="5"/>
  <c r="O357" i="5"/>
  <c r="O353" i="5" s="1"/>
  <c r="N357" i="5"/>
  <c r="M357" i="5"/>
  <c r="L357" i="5"/>
  <c r="K357" i="5"/>
  <c r="K353" i="5" s="1"/>
  <c r="J357" i="5"/>
  <c r="I357" i="5"/>
  <c r="H357" i="5"/>
  <c r="H353" i="5" s="1"/>
  <c r="G357" i="5"/>
  <c r="F357" i="5"/>
  <c r="E357" i="5"/>
  <c r="E353" i="5" s="1"/>
  <c r="Q356" i="5"/>
  <c r="Q355" i="5"/>
  <c r="P354" i="5"/>
  <c r="P353" i="5" s="1"/>
  <c r="O354" i="5"/>
  <c r="N354" i="5"/>
  <c r="N353" i="5" s="1"/>
  <c r="M354" i="5"/>
  <c r="L354" i="5"/>
  <c r="K354" i="5"/>
  <c r="J354" i="5"/>
  <c r="I354" i="5"/>
  <c r="I353" i="5" s="1"/>
  <c r="H354" i="5"/>
  <c r="G354" i="5"/>
  <c r="F354" i="5"/>
  <c r="F353" i="5" s="1"/>
  <c r="E354" i="5"/>
  <c r="M353" i="5"/>
  <c r="J353" i="5"/>
  <c r="Q352" i="5"/>
  <c r="P351" i="5"/>
  <c r="O351" i="5"/>
  <c r="N351" i="5"/>
  <c r="M351" i="5"/>
  <c r="L351" i="5"/>
  <c r="K351" i="5"/>
  <c r="J351" i="5"/>
  <c r="I351" i="5"/>
  <c r="H351" i="5"/>
  <c r="G351" i="5"/>
  <c r="F351" i="5"/>
  <c r="Q351" i="5" s="1"/>
  <c r="E351" i="5"/>
  <c r="Q350" i="5"/>
  <c r="P349" i="5"/>
  <c r="O349" i="5"/>
  <c r="N349" i="5"/>
  <c r="M349" i="5"/>
  <c r="L349" i="5"/>
  <c r="K349" i="5"/>
  <c r="J349" i="5"/>
  <c r="I349" i="5"/>
  <c r="H349" i="5"/>
  <c r="G349" i="5"/>
  <c r="F349" i="5"/>
  <c r="E349" i="5"/>
  <c r="Q348" i="5"/>
  <c r="Q347" i="5"/>
  <c r="Q346" i="5"/>
  <c r="Q345" i="5"/>
  <c r="Q344" i="5"/>
  <c r="P343" i="5"/>
  <c r="O343" i="5"/>
  <c r="N343" i="5"/>
  <c r="M343" i="5"/>
  <c r="L343" i="5"/>
  <c r="K343" i="5"/>
  <c r="J343" i="5"/>
  <c r="I343" i="5"/>
  <c r="H343" i="5"/>
  <c r="G343" i="5"/>
  <c r="F343" i="5"/>
  <c r="Q343" i="5" s="1"/>
  <c r="E343" i="5"/>
  <c r="Q342" i="5"/>
  <c r="P341" i="5"/>
  <c r="O341" i="5"/>
  <c r="O340" i="5" s="1"/>
  <c r="N341" i="5"/>
  <c r="M341" i="5"/>
  <c r="L341" i="5"/>
  <c r="L340" i="5" s="1"/>
  <c r="K341" i="5"/>
  <c r="J341" i="5"/>
  <c r="J340" i="5" s="1"/>
  <c r="I341" i="5"/>
  <c r="H341" i="5"/>
  <c r="G341" i="5"/>
  <c r="F341" i="5"/>
  <c r="E341" i="5"/>
  <c r="P340" i="5"/>
  <c r="N340" i="5"/>
  <c r="M340" i="5"/>
  <c r="K340" i="5"/>
  <c r="I340" i="5"/>
  <c r="H340" i="5"/>
  <c r="G340" i="5"/>
  <c r="F340" i="5"/>
  <c r="Q339" i="5"/>
  <c r="P338" i="5"/>
  <c r="O338" i="5"/>
  <c r="O319" i="5" s="1"/>
  <c r="N338" i="5"/>
  <c r="M338" i="5"/>
  <c r="M319" i="5" s="1"/>
  <c r="L338" i="5"/>
  <c r="K338" i="5"/>
  <c r="J338" i="5"/>
  <c r="J319" i="5" s="1"/>
  <c r="I338" i="5"/>
  <c r="I319" i="5" s="1"/>
  <c r="H338" i="5"/>
  <c r="G338" i="5"/>
  <c r="F338" i="5"/>
  <c r="E338" i="5"/>
  <c r="Q337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Q336" i="5" s="1"/>
  <c r="Q335" i="5"/>
  <c r="P334" i="5"/>
  <c r="O334" i="5"/>
  <c r="N334" i="5"/>
  <c r="M334" i="5"/>
  <c r="L334" i="5"/>
  <c r="K334" i="5"/>
  <c r="J334" i="5"/>
  <c r="I334" i="5"/>
  <c r="H334" i="5"/>
  <c r="G334" i="5"/>
  <c r="Q334" i="5" s="1"/>
  <c r="F334" i="5"/>
  <c r="E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P320" i="5"/>
  <c r="O320" i="5"/>
  <c r="N320" i="5"/>
  <c r="N319" i="5" s="1"/>
  <c r="M320" i="5"/>
  <c r="L320" i="5"/>
  <c r="L319" i="5" s="1"/>
  <c r="K320" i="5"/>
  <c r="J320" i="5"/>
  <c r="I320" i="5"/>
  <c r="H320" i="5"/>
  <c r="G320" i="5"/>
  <c r="Q320" i="5" s="1"/>
  <c r="F320" i="5"/>
  <c r="E320" i="5"/>
  <c r="P319" i="5"/>
  <c r="K319" i="5"/>
  <c r="H319" i="5"/>
  <c r="F319" i="5"/>
  <c r="Q318" i="5"/>
  <c r="P317" i="5"/>
  <c r="O317" i="5"/>
  <c r="N317" i="5"/>
  <c r="N306" i="5" s="1"/>
  <c r="M317" i="5"/>
  <c r="L317" i="5"/>
  <c r="L306" i="5" s="1"/>
  <c r="K317" i="5"/>
  <c r="J317" i="5"/>
  <c r="I317" i="5"/>
  <c r="H317" i="5"/>
  <c r="G317" i="5"/>
  <c r="G306" i="5" s="1"/>
  <c r="F317" i="5"/>
  <c r="E317" i="5"/>
  <c r="Q316" i="5"/>
  <c r="Q315" i="5"/>
  <c r="Q314" i="5"/>
  <c r="Q313" i="5"/>
  <c r="Q312" i="5"/>
  <c r="Q311" i="5"/>
  <c r="Q310" i="5"/>
  <c r="Q309" i="5"/>
  <c r="Q308" i="5"/>
  <c r="Q307" i="5"/>
  <c r="P306" i="5"/>
  <c r="O306" i="5"/>
  <c r="M306" i="5"/>
  <c r="K306" i="5"/>
  <c r="J306" i="5"/>
  <c r="I306" i="5"/>
  <c r="H306" i="5"/>
  <c r="F306" i="5"/>
  <c r="E306" i="5"/>
  <c r="Q305" i="5"/>
  <c r="P304" i="5"/>
  <c r="O304" i="5"/>
  <c r="O293" i="5" s="1"/>
  <c r="N304" i="5"/>
  <c r="M304" i="5"/>
  <c r="L304" i="5"/>
  <c r="L293" i="5" s="1"/>
  <c r="K304" i="5"/>
  <c r="K293" i="5" s="1"/>
  <c r="J304" i="5"/>
  <c r="I304" i="5"/>
  <c r="H304" i="5"/>
  <c r="G304" i="5"/>
  <c r="Q304" i="5" s="1"/>
  <c r="F304" i="5"/>
  <c r="E304" i="5"/>
  <c r="E293" i="5" s="1"/>
  <c r="Q303" i="5"/>
  <c r="Q302" i="5"/>
  <c r="Q301" i="5"/>
  <c r="Q300" i="5"/>
  <c r="Q299" i="5"/>
  <c r="Q298" i="5"/>
  <c r="Q297" i="5"/>
  <c r="Q296" i="5"/>
  <c r="Q295" i="5"/>
  <c r="P294" i="5"/>
  <c r="P293" i="5" s="1"/>
  <c r="O294" i="5"/>
  <c r="N294" i="5"/>
  <c r="N293" i="5" s="1"/>
  <c r="M294" i="5"/>
  <c r="L294" i="5"/>
  <c r="K294" i="5"/>
  <c r="J294" i="5"/>
  <c r="I294" i="5"/>
  <c r="I293" i="5" s="1"/>
  <c r="H294" i="5"/>
  <c r="G294" i="5"/>
  <c r="F294" i="5"/>
  <c r="F293" i="5" s="1"/>
  <c r="E294" i="5"/>
  <c r="M293" i="5"/>
  <c r="J293" i="5"/>
  <c r="H293" i="5"/>
  <c r="Q292" i="5"/>
  <c r="P291" i="5"/>
  <c r="O291" i="5"/>
  <c r="N291" i="5"/>
  <c r="M291" i="5"/>
  <c r="L291" i="5"/>
  <c r="K291" i="5"/>
  <c r="J291" i="5"/>
  <c r="I291" i="5"/>
  <c r="H291" i="5"/>
  <c r="G291" i="5"/>
  <c r="F291" i="5"/>
  <c r="Q291" i="5" s="1"/>
  <c r="E291" i="5"/>
  <c r="Q290" i="5"/>
  <c r="Q289" i="5"/>
  <c r="Q288" i="5"/>
  <c r="Q287" i="5"/>
  <c r="Q286" i="5"/>
  <c r="Q285" i="5"/>
  <c r="Q284" i="5"/>
  <c r="P283" i="5"/>
  <c r="O283" i="5"/>
  <c r="N283" i="5"/>
  <c r="M283" i="5"/>
  <c r="L283" i="5"/>
  <c r="K283" i="5"/>
  <c r="J283" i="5"/>
  <c r="I283" i="5"/>
  <c r="H283" i="5"/>
  <c r="G283" i="5"/>
  <c r="Q283" i="5" s="1"/>
  <c r="F283" i="5"/>
  <c r="E283" i="5"/>
  <c r="Q282" i="5"/>
  <c r="Q281" i="5"/>
  <c r="Q280" i="5"/>
  <c r="Q279" i="5"/>
  <c r="P278" i="5"/>
  <c r="O278" i="5"/>
  <c r="N278" i="5"/>
  <c r="M278" i="5"/>
  <c r="L278" i="5"/>
  <c r="K278" i="5"/>
  <c r="J278" i="5"/>
  <c r="I278" i="5"/>
  <c r="H278" i="5"/>
  <c r="G278" i="5"/>
  <c r="F278" i="5"/>
  <c r="Q278" i="5" s="1"/>
  <c r="E278" i="5"/>
  <c r="Q277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Q275" i="5"/>
  <c r="Q274" i="5"/>
  <c r="Q273" i="5"/>
  <c r="Q272" i="5"/>
  <c r="Q271" i="5"/>
  <c r="P270" i="5"/>
  <c r="O270" i="5"/>
  <c r="N270" i="5"/>
  <c r="M270" i="5"/>
  <c r="L270" i="5"/>
  <c r="K270" i="5"/>
  <c r="J270" i="5"/>
  <c r="I270" i="5"/>
  <c r="H270" i="5"/>
  <c r="G270" i="5"/>
  <c r="F270" i="5"/>
  <c r="Q270" i="5" s="1"/>
  <c r="E270" i="5"/>
  <c r="Q269" i="5"/>
  <c r="Q268" i="5"/>
  <c r="Q267" i="5"/>
  <c r="P266" i="5"/>
  <c r="P251" i="5" s="1"/>
  <c r="O266" i="5"/>
  <c r="N266" i="5"/>
  <c r="M266" i="5"/>
  <c r="L266" i="5"/>
  <c r="K266" i="5"/>
  <c r="J266" i="5"/>
  <c r="I266" i="5"/>
  <c r="H266" i="5"/>
  <c r="G266" i="5"/>
  <c r="F266" i="5"/>
  <c r="F251" i="5" s="1"/>
  <c r="E266" i="5"/>
  <c r="Q265" i="5"/>
  <c r="Q264" i="5"/>
  <c r="Q263" i="5"/>
  <c r="Q262" i="5"/>
  <c r="Q261" i="5"/>
  <c r="Q260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Q258" i="5"/>
  <c r="Q257" i="5"/>
  <c r="Q256" i="5"/>
  <c r="P255" i="5"/>
  <c r="O255" i="5"/>
  <c r="O251" i="5" s="1"/>
  <c r="N255" i="5"/>
  <c r="M255" i="5"/>
  <c r="L255" i="5"/>
  <c r="L251" i="5" s="1"/>
  <c r="K255" i="5"/>
  <c r="J255" i="5"/>
  <c r="I255" i="5"/>
  <c r="I251" i="5" s="1"/>
  <c r="H255" i="5"/>
  <c r="G255" i="5"/>
  <c r="F255" i="5"/>
  <c r="E255" i="5"/>
  <c r="Q254" i="5"/>
  <c r="Q253" i="5"/>
  <c r="P252" i="5"/>
  <c r="O252" i="5"/>
  <c r="N252" i="5"/>
  <c r="M252" i="5"/>
  <c r="M251" i="5" s="1"/>
  <c r="L252" i="5"/>
  <c r="K252" i="5"/>
  <c r="J252" i="5"/>
  <c r="J251" i="5" s="1"/>
  <c r="I252" i="5"/>
  <c r="H252" i="5"/>
  <c r="H251" i="5" s="1"/>
  <c r="G252" i="5"/>
  <c r="Q252" i="5" s="1"/>
  <c r="F252" i="5"/>
  <c r="E252" i="5"/>
  <c r="N251" i="5"/>
  <c r="K251" i="5"/>
  <c r="G251" i="5"/>
  <c r="Q250" i="5"/>
  <c r="P249" i="5"/>
  <c r="O249" i="5"/>
  <c r="N249" i="5"/>
  <c r="M249" i="5"/>
  <c r="L249" i="5"/>
  <c r="K249" i="5"/>
  <c r="J249" i="5"/>
  <c r="I249" i="5"/>
  <c r="H249" i="5"/>
  <c r="G249" i="5"/>
  <c r="Q249" i="5" s="1"/>
  <c r="F249" i="5"/>
  <c r="E249" i="5"/>
  <c r="Q248" i="5"/>
  <c r="Q247" i="5"/>
  <c r="Q246" i="5"/>
  <c r="P245" i="5"/>
  <c r="O245" i="5"/>
  <c r="N245" i="5"/>
  <c r="M245" i="5"/>
  <c r="L245" i="5"/>
  <c r="K245" i="5"/>
  <c r="J245" i="5"/>
  <c r="I245" i="5"/>
  <c r="H245" i="5"/>
  <c r="G245" i="5"/>
  <c r="Q245" i="5" s="1"/>
  <c r="F245" i="5"/>
  <c r="E245" i="5"/>
  <c r="Q244" i="5"/>
  <c r="P243" i="5"/>
  <c r="O243" i="5"/>
  <c r="N243" i="5"/>
  <c r="M243" i="5"/>
  <c r="L243" i="5"/>
  <c r="K243" i="5"/>
  <c r="J243" i="5"/>
  <c r="I243" i="5"/>
  <c r="H243" i="5"/>
  <c r="G243" i="5"/>
  <c r="F243" i="5"/>
  <c r="Q243" i="5" s="1"/>
  <c r="E243" i="5"/>
  <c r="Q242" i="5"/>
  <c r="Q241" i="5"/>
  <c r="Q240" i="5"/>
  <c r="P239" i="5"/>
  <c r="P238" i="5" s="1"/>
  <c r="O239" i="5"/>
  <c r="N239" i="5"/>
  <c r="N238" i="5" s="1"/>
  <c r="M239" i="5"/>
  <c r="L239" i="5"/>
  <c r="K239" i="5"/>
  <c r="J239" i="5"/>
  <c r="I239" i="5"/>
  <c r="I238" i="5" s="1"/>
  <c r="H239" i="5"/>
  <c r="H238" i="5" s="1"/>
  <c r="G239" i="5"/>
  <c r="F239" i="5"/>
  <c r="F238" i="5" s="1"/>
  <c r="E239" i="5"/>
  <c r="O238" i="5"/>
  <c r="M238" i="5"/>
  <c r="L238" i="5"/>
  <c r="K238" i="5"/>
  <c r="J238" i="5"/>
  <c r="G238" i="5"/>
  <c r="E238" i="5"/>
  <c r="Q237" i="5"/>
  <c r="P236" i="5"/>
  <c r="O236" i="5"/>
  <c r="N236" i="5"/>
  <c r="M236" i="5"/>
  <c r="M227" i="5" s="1"/>
  <c r="L236" i="5"/>
  <c r="K236" i="5"/>
  <c r="J236" i="5"/>
  <c r="I236" i="5"/>
  <c r="I227" i="5" s="1"/>
  <c r="H236" i="5"/>
  <c r="G236" i="5"/>
  <c r="F236" i="5"/>
  <c r="Q236" i="5" s="1"/>
  <c r="E236" i="5"/>
  <c r="Q235" i="5"/>
  <c r="Q234" i="5"/>
  <c r="Q233" i="5"/>
  <c r="Q232" i="5"/>
  <c r="Q231" i="5"/>
  <c r="Q230" i="5"/>
  <c r="Q229" i="5"/>
  <c r="P228" i="5"/>
  <c r="P227" i="5" s="1"/>
  <c r="O228" i="5"/>
  <c r="N228" i="5"/>
  <c r="N227" i="5" s="1"/>
  <c r="M228" i="5"/>
  <c r="L228" i="5"/>
  <c r="L227" i="5" s="1"/>
  <c r="K228" i="5"/>
  <c r="J228" i="5"/>
  <c r="I228" i="5"/>
  <c r="H228" i="5"/>
  <c r="G228" i="5"/>
  <c r="G227" i="5" s="1"/>
  <c r="F228" i="5"/>
  <c r="F227" i="5" s="1"/>
  <c r="E228" i="5"/>
  <c r="O227" i="5"/>
  <c r="K227" i="5"/>
  <c r="J227" i="5"/>
  <c r="H227" i="5"/>
  <c r="E227" i="5"/>
  <c r="Q226" i="5"/>
  <c r="P225" i="5"/>
  <c r="O225" i="5"/>
  <c r="N225" i="5"/>
  <c r="M225" i="5"/>
  <c r="L225" i="5"/>
  <c r="K225" i="5"/>
  <c r="J225" i="5"/>
  <c r="I225" i="5"/>
  <c r="H225" i="5"/>
  <c r="G225" i="5"/>
  <c r="G205" i="5" s="1"/>
  <c r="F225" i="5"/>
  <c r="E225" i="5"/>
  <c r="Q224" i="5"/>
  <c r="P223" i="5"/>
  <c r="O223" i="5"/>
  <c r="N223" i="5"/>
  <c r="M223" i="5"/>
  <c r="L223" i="5"/>
  <c r="K223" i="5"/>
  <c r="J223" i="5"/>
  <c r="I223" i="5"/>
  <c r="H223" i="5"/>
  <c r="G223" i="5"/>
  <c r="Q223" i="5" s="1"/>
  <c r="F223" i="5"/>
  <c r="E223" i="5"/>
  <c r="Q222" i="5"/>
  <c r="P221" i="5"/>
  <c r="O221" i="5"/>
  <c r="N221" i="5"/>
  <c r="M221" i="5"/>
  <c r="L221" i="5"/>
  <c r="K221" i="5"/>
  <c r="J221" i="5"/>
  <c r="I221" i="5"/>
  <c r="H221" i="5"/>
  <c r="G221" i="5"/>
  <c r="F221" i="5"/>
  <c r="Q221" i="5" s="1"/>
  <c r="E221" i="5"/>
  <c r="Q220" i="5"/>
  <c r="P219" i="5"/>
  <c r="O219" i="5"/>
  <c r="N219" i="5"/>
  <c r="M219" i="5"/>
  <c r="L219" i="5"/>
  <c r="L205" i="5" s="1"/>
  <c r="L204" i="5" s="1"/>
  <c r="K219" i="5"/>
  <c r="J219" i="5"/>
  <c r="I219" i="5"/>
  <c r="H219" i="5"/>
  <c r="G219" i="5"/>
  <c r="F219" i="5"/>
  <c r="E219" i="5"/>
  <c r="Q218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Q217" i="5" s="1"/>
  <c r="Q216" i="5"/>
  <c r="Q215" i="5"/>
  <c r="Q214" i="5"/>
  <c r="P213" i="5"/>
  <c r="O213" i="5"/>
  <c r="O205" i="5" s="1"/>
  <c r="N213" i="5"/>
  <c r="M213" i="5"/>
  <c r="L213" i="5"/>
  <c r="K213" i="5"/>
  <c r="K205" i="5" s="1"/>
  <c r="K204" i="5" s="1"/>
  <c r="J213" i="5"/>
  <c r="I213" i="5"/>
  <c r="H213" i="5"/>
  <c r="G213" i="5"/>
  <c r="F213" i="5"/>
  <c r="E213" i="5"/>
  <c r="E205" i="5" s="1"/>
  <c r="Q212" i="5"/>
  <c r="Q211" i="5"/>
  <c r="P210" i="5"/>
  <c r="O210" i="5"/>
  <c r="N210" i="5"/>
  <c r="M210" i="5"/>
  <c r="L210" i="5"/>
  <c r="K210" i="5"/>
  <c r="J210" i="5"/>
  <c r="I210" i="5"/>
  <c r="H210" i="5"/>
  <c r="G210" i="5"/>
  <c r="F210" i="5"/>
  <c r="Q210" i="5" s="1"/>
  <c r="E210" i="5"/>
  <c r="Q209" i="5"/>
  <c r="Q208" i="5"/>
  <c r="Q207" i="5"/>
  <c r="P206" i="5"/>
  <c r="P205" i="5" s="1"/>
  <c r="O206" i="5"/>
  <c r="N206" i="5"/>
  <c r="N205" i="5" s="1"/>
  <c r="M206" i="5"/>
  <c r="L206" i="5"/>
  <c r="K206" i="5"/>
  <c r="J206" i="5"/>
  <c r="I206" i="5"/>
  <c r="I205" i="5" s="1"/>
  <c r="H206" i="5"/>
  <c r="H205" i="5" s="1"/>
  <c r="G206" i="5"/>
  <c r="F206" i="5"/>
  <c r="F205" i="5" s="1"/>
  <c r="E206" i="5"/>
  <c r="M205" i="5"/>
  <c r="J205" i="5"/>
  <c r="J204" i="5" s="1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293" i="5" l="1"/>
  <c r="Q205" i="5"/>
  <c r="Q227" i="5"/>
  <c r="H204" i="5"/>
  <c r="I204" i="5"/>
  <c r="Q238" i="5"/>
  <c r="O204" i="5"/>
  <c r="N204" i="5"/>
  <c r="Q306" i="5"/>
  <c r="M204" i="5"/>
  <c r="F204" i="5"/>
  <c r="P204" i="5"/>
  <c r="Q225" i="5"/>
  <c r="G293" i="5"/>
  <c r="E319" i="5"/>
  <c r="E204" i="5" s="1"/>
  <c r="Q204" i="5" s="1"/>
  <c r="G353" i="5"/>
  <c r="Q353" i="5" s="1"/>
  <c r="Q213" i="5"/>
  <c r="G319" i="5"/>
  <c r="G204" i="5" s="1"/>
  <c r="E340" i="5"/>
  <c r="Q357" i="5"/>
  <c r="G373" i="5"/>
  <c r="Q373" i="5" s="1"/>
  <c r="Q206" i="5"/>
  <c r="Q239" i="5"/>
  <c r="E251" i="5"/>
  <c r="Q266" i="5"/>
  <c r="Q294" i="5"/>
  <c r="Q354" i="5"/>
  <c r="Q317" i="5"/>
  <c r="Q228" i="5"/>
  <c r="Q219" i="5"/>
  <c r="Q255" i="5"/>
  <c r="Q259" i="5"/>
  <c r="Q276" i="5"/>
  <c r="Q338" i="5"/>
  <c r="Q341" i="5"/>
  <c r="Q349" i="5"/>
  <c r="Q340" i="5" l="1"/>
  <c r="Q319" i="5"/>
  <c r="Q251" i="5"/>
  <c r="Q7" i="1" l="1"/>
  <c r="Q391" i="1" l="1"/>
  <c r="Q383" i="1"/>
  <c r="Q367" i="1"/>
  <c r="Q357" i="1"/>
  <c r="Q351" i="1"/>
  <c r="Q349" i="1"/>
  <c r="Q334" i="1"/>
  <c r="Q320" i="1"/>
  <c r="Q317" i="1"/>
  <c r="Q304" i="1"/>
  <c r="Q294" i="1"/>
  <c r="Q283" i="1"/>
  <c r="Q278" i="1"/>
  <c r="Q270" i="1"/>
  <c r="Q266" i="1"/>
  <c r="Q243" i="1"/>
  <c r="Q228" i="1"/>
  <c r="Q223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Q354" i="1"/>
  <c r="Q343" i="1"/>
  <c r="Q341" i="1"/>
  <c r="Q338" i="1"/>
  <c r="Q336" i="1"/>
  <c r="Q293" i="1"/>
  <c r="Q291" i="1"/>
  <c r="Q276" i="1"/>
  <c r="Q259" i="1"/>
  <c r="Q255" i="1"/>
  <c r="Q252" i="1"/>
  <c r="Q249" i="1"/>
  <c r="Q245" i="1"/>
  <c r="Q239" i="1"/>
  <c r="Q225" i="1"/>
  <c r="Q221" i="1"/>
  <c r="Q219" i="1"/>
  <c r="Q217" i="1"/>
  <c r="Q213" i="1"/>
  <c r="Q210" i="1"/>
  <c r="Q206" i="1"/>
  <c r="Q373" i="1"/>
  <c r="Q306" i="1"/>
  <c r="Q23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0" i="1" l="1"/>
  <c r="Q319" i="1"/>
  <c r="Q251" i="1"/>
  <c r="Q238" i="1"/>
  <c r="Q227" i="1"/>
  <c r="Q205" i="1"/>
  <c r="Q353" i="1"/>
  <c r="C6" i="4"/>
  <c r="F9" i="4"/>
  <c r="F15" i="4" s="1"/>
  <c r="D4" i="4"/>
  <c r="U387" i="5" l="1"/>
  <c r="U378" i="5"/>
  <c r="U368" i="5"/>
  <c r="U359" i="5"/>
  <c r="U339" i="5"/>
  <c r="U330" i="5"/>
  <c r="U325" i="5"/>
  <c r="U301" i="5"/>
  <c r="U296" i="5"/>
  <c r="U292" i="5"/>
  <c r="U273" i="5"/>
  <c r="U264" i="5"/>
  <c r="U254" i="5"/>
  <c r="U250" i="5"/>
  <c r="U214" i="5"/>
  <c r="U391" i="5"/>
  <c r="U373" i="5"/>
  <c r="U372" i="5"/>
  <c r="U363" i="5"/>
  <c r="U354" i="5"/>
  <c r="U350" i="5"/>
  <c r="U345" i="5"/>
  <c r="U334" i="5"/>
  <c r="U316" i="5"/>
  <c r="U311" i="5"/>
  <c r="U306" i="5"/>
  <c r="U305" i="5"/>
  <c r="U287" i="5"/>
  <c r="U282" i="5"/>
  <c r="U268" i="5"/>
  <c r="U245" i="5"/>
  <c r="U241" i="5"/>
  <c r="U235" i="5"/>
  <c r="U230" i="5"/>
  <c r="U218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390" i="5"/>
  <c r="U381" i="5"/>
  <c r="U357" i="5"/>
  <c r="U337" i="5"/>
  <c r="U333" i="5"/>
  <c r="U328" i="5"/>
  <c r="U323" i="5"/>
  <c r="U299" i="5"/>
  <c r="U294" i="5"/>
  <c r="U271" i="5"/>
  <c r="U262" i="5"/>
  <c r="U257" i="5"/>
  <c r="U252" i="5"/>
  <c r="U244" i="5"/>
  <c r="U221" i="5"/>
  <c r="U208" i="5"/>
  <c r="U385" i="5"/>
  <c r="U376" i="5"/>
  <c r="U366" i="5"/>
  <c r="U348" i="5"/>
  <c r="U343" i="5"/>
  <c r="U314" i="5"/>
  <c r="U309" i="5"/>
  <c r="U290" i="5"/>
  <c r="U285" i="5"/>
  <c r="U280" i="5"/>
  <c r="U266" i="5"/>
  <c r="U248" i="5"/>
  <c r="U239" i="5"/>
  <c r="U233" i="5"/>
  <c r="U212" i="5"/>
  <c r="U194" i="5"/>
  <c r="U189" i="5"/>
  <c r="U184" i="5"/>
  <c r="U179" i="5"/>
  <c r="U174" i="5"/>
  <c r="U169" i="5"/>
  <c r="U164" i="5"/>
  <c r="U159" i="5"/>
  <c r="U154" i="5"/>
  <c r="U149" i="5"/>
  <c r="U144" i="5"/>
  <c r="U139" i="5"/>
  <c r="U134" i="5"/>
  <c r="U129" i="5"/>
  <c r="U124" i="5"/>
  <c r="U119" i="5"/>
  <c r="U114" i="5"/>
  <c r="U109" i="5"/>
  <c r="U104" i="5"/>
  <c r="U99" i="5"/>
  <c r="U94" i="5"/>
  <c r="U89" i="5"/>
  <c r="U84" i="5"/>
  <c r="U79" i="5"/>
  <c r="U74" i="5"/>
  <c r="U69" i="5"/>
  <c r="U64" i="5"/>
  <c r="U59" i="5"/>
  <c r="U54" i="5"/>
  <c r="U49" i="5"/>
  <c r="U44" i="5"/>
  <c r="U39" i="5"/>
  <c r="U34" i="5"/>
  <c r="U29" i="5"/>
  <c r="U384" i="5"/>
  <c r="U375" i="5"/>
  <c r="U365" i="5"/>
  <c r="U356" i="5"/>
  <c r="U347" i="5"/>
  <c r="U313" i="5"/>
  <c r="U308" i="5"/>
  <c r="U289" i="5"/>
  <c r="U284" i="5"/>
  <c r="U279" i="5"/>
  <c r="U247" i="5"/>
  <c r="U232" i="5"/>
  <c r="U227" i="5"/>
  <c r="U224" i="5"/>
  <c r="U220" i="5"/>
  <c r="U211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43" i="5"/>
  <c r="U38" i="5"/>
  <c r="U33" i="5"/>
  <c r="U28" i="5"/>
  <c r="U23" i="5"/>
  <c r="U18" i="5"/>
  <c r="U13" i="5"/>
  <c r="U8" i="5"/>
  <c r="U388" i="5"/>
  <c r="U379" i="5"/>
  <c r="U369" i="5"/>
  <c r="U360" i="5"/>
  <c r="U351" i="5"/>
  <c r="U342" i="5"/>
  <c r="U331" i="5"/>
  <c r="U326" i="5"/>
  <c r="U321" i="5"/>
  <c r="U317" i="5"/>
  <c r="U302" i="5"/>
  <c r="U297" i="5"/>
  <c r="U274" i="5"/>
  <c r="U265" i="5"/>
  <c r="U260" i="5"/>
  <c r="U238" i="5"/>
  <c r="U236" i="5"/>
  <c r="U215" i="5"/>
  <c r="U206" i="5"/>
  <c r="U392" i="5"/>
  <c r="U383" i="5"/>
  <c r="U374" i="5"/>
  <c r="U364" i="5"/>
  <c r="U355" i="5"/>
  <c r="U346" i="5"/>
  <c r="U335" i="5"/>
  <c r="U312" i="5"/>
  <c r="U307" i="5"/>
  <c r="U288" i="5"/>
  <c r="U278" i="5"/>
  <c r="U269" i="5"/>
  <c r="U370" i="5"/>
  <c r="U281" i="5"/>
  <c r="U275" i="5"/>
  <c r="U226" i="5"/>
  <c r="U195" i="5"/>
  <c r="U152" i="5"/>
  <c r="U145" i="5"/>
  <c r="U131" i="5"/>
  <c r="U125" i="5"/>
  <c r="U112" i="5"/>
  <c r="U106" i="5"/>
  <c r="U100" i="5"/>
  <c r="U87" i="5"/>
  <c r="U81" i="5"/>
  <c r="U75" i="5"/>
  <c r="U62" i="5"/>
  <c r="U56" i="5"/>
  <c r="U50" i="5"/>
  <c r="U37" i="5"/>
  <c r="U31" i="5"/>
  <c r="U25" i="5"/>
  <c r="U14" i="5"/>
  <c r="U377" i="5"/>
  <c r="U362" i="5"/>
  <c r="U300" i="5"/>
  <c r="U261" i="5"/>
  <c r="U229" i="5"/>
  <c r="U209" i="5"/>
  <c r="U187" i="5"/>
  <c r="U180" i="5"/>
  <c r="U137" i="5"/>
  <c r="U19" i="5"/>
  <c r="U267" i="5"/>
  <c r="U165" i="5"/>
  <c r="U382" i="5"/>
  <c r="U367" i="5"/>
  <c r="U361" i="5"/>
  <c r="U304" i="5"/>
  <c r="U298" i="5"/>
  <c r="U272" i="5"/>
  <c r="U253" i="5"/>
  <c r="U234" i="5"/>
  <c r="U207" i="5"/>
  <c r="U192" i="5"/>
  <c r="U185" i="5"/>
  <c r="U142" i="5"/>
  <c r="U135" i="5"/>
  <c r="U122" i="5"/>
  <c r="U116" i="5"/>
  <c r="U110" i="5"/>
  <c r="U97" i="5"/>
  <c r="U91" i="5"/>
  <c r="U85" i="5"/>
  <c r="U72" i="5"/>
  <c r="U66" i="5"/>
  <c r="U60" i="5"/>
  <c r="U47" i="5"/>
  <c r="U41" i="5"/>
  <c r="U35" i="5"/>
  <c r="U17" i="5"/>
  <c r="U332" i="5"/>
  <c r="U242" i="5"/>
  <c r="U223" i="5"/>
  <c r="U177" i="5"/>
  <c r="U170" i="5"/>
  <c r="U22" i="5"/>
  <c r="U11" i="5"/>
  <c r="U324" i="5"/>
  <c r="U291" i="5"/>
  <c r="U277" i="5"/>
  <c r="U258" i="5"/>
  <c r="U217" i="5"/>
  <c r="U162" i="5"/>
  <c r="U155" i="5"/>
  <c r="U127" i="5"/>
  <c r="U121" i="5"/>
  <c r="U115" i="5"/>
  <c r="U102" i="5"/>
  <c r="U96" i="5"/>
  <c r="U90" i="5"/>
  <c r="U77" i="5"/>
  <c r="U71" i="5"/>
  <c r="U65" i="5"/>
  <c r="U52" i="5"/>
  <c r="U46" i="5"/>
  <c r="U40" i="5"/>
  <c r="U27" i="5"/>
  <c r="U16" i="5"/>
  <c r="U380" i="5"/>
  <c r="U371" i="5"/>
  <c r="U303" i="5"/>
  <c r="U270" i="5"/>
  <c r="U246" i="5"/>
  <c r="U190" i="5"/>
  <c r="U147" i="5"/>
  <c r="U140" i="5"/>
  <c r="U21" i="5"/>
  <c r="U10" i="5"/>
  <c r="U386" i="5"/>
  <c r="U358" i="5"/>
  <c r="U352" i="5"/>
  <c r="U336" i="5"/>
  <c r="U318" i="5"/>
  <c r="U295" i="5"/>
  <c r="U263" i="5"/>
  <c r="U240" i="5"/>
  <c r="U231" i="5"/>
  <c r="U222" i="5"/>
  <c r="U210" i="5"/>
  <c r="U182" i="5"/>
  <c r="U175" i="5"/>
  <c r="U132" i="5"/>
  <c r="U126" i="5"/>
  <c r="U120" i="5"/>
  <c r="U107" i="5"/>
  <c r="U101" i="5"/>
  <c r="U95" i="5"/>
  <c r="U82" i="5"/>
  <c r="U76" i="5"/>
  <c r="U70" i="5"/>
  <c r="U57" i="5"/>
  <c r="U51" i="5"/>
  <c r="U45" i="5"/>
  <c r="U32" i="5"/>
  <c r="U26" i="5"/>
  <c r="U15" i="5"/>
  <c r="U344" i="5"/>
  <c r="U329" i="5"/>
  <c r="U322" i="5"/>
  <c r="U310" i="5"/>
  <c r="U256" i="5"/>
  <c r="U237" i="5"/>
  <c r="U216" i="5"/>
  <c r="U167" i="5"/>
  <c r="U160" i="5"/>
  <c r="U20" i="5"/>
  <c r="U9" i="5"/>
  <c r="U327" i="5"/>
  <c r="U249" i="5"/>
  <c r="U243" i="5"/>
  <c r="U172" i="5"/>
  <c r="U130" i="5"/>
  <c r="U117" i="5"/>
  <c r="U111" i="5"/>
  <c r="U105" i="5"/>
  <c r="U86" i="5"/>
  <c r="U80" i="5"/>
  <c r="U67" i="5"/>
  <c r="U55" i="5"/>
  <c r="U42" i="5"/>
  <c r="U36" i="5"/>
  <c r="U92" i="5"/>
  <c r="U315" i="5"/>
  <c r="U157" i="5"/>
  <c r="U389" i="5"/>
  <c r="U30" i="5"/>
  <c r="U12" i="5"/>
  <c r="U286" i="5"/>
  <c r="U213" i="5"/>
  <c r="U150" i="5"/>
  <c r="U61" i="5"/>
  <c r="U24" i="5"/>
  <c r="U225" i="5"/>
  <c r="U283" i="5"/>
  <c r="U255" i="5"/>
  <c r="U293" i="5"/>
  <c r="U228" i="5"/>
  <c r="U276" i="5"/>
  <c r="U338" i="5"/>
  <c r="U349" i="5"/>
  <c r="U259" i="5"/>
  <c r="U320" i="5"/>
  <c r="U341" i="5"/>
  <c r="U219" i="5"/>
  <c r="U353" i="5"/>
  <c r="U205" i="5"/>
  <c r="U340" i="5"/>
  <c r="U319" i="5"/>
  <c r="U251" i="5"/>
  <c r="Q204" i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U204" i="5" l="1"/>
  <c r="U7" i="5"/>
  <c r="G20" i="3"/>
  <c r="E8" i="3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<sst xmlns="http://schemas.openxmlformats.org/spreadsheetml/2006/main" count="2027" uniqueCount="367">
  <si>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</si>
  <si>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</si>
  <si>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</si>
  <si>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</si>
  <si>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</si>
  <si>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</si>
  <si>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</si>
  <si>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</si>
  <si>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</si>
  <si>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</si>
  <si>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</si>
  <si>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</si>
  <si>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</si>
  <si>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</si>
  <si>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</si>
  <si>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</si>
  <si>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</si>
  <si>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</si>
  <si>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</si>
  <si>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</si>
  <si>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</si>
  <si>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</si>
  <si>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</si>
  <si>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</si>
  <si>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</si>
  <si>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</si>
  <si>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</si>
  <si>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</si>
  <si>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</si>
  <si>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</si>
  <si>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</si>
  <si>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</si>
  <si>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</si>
  <si>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</si>
  <si>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</si>
  <si>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</si>
  <si>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</si>
  <si>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</si>
  <si>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</si>
  <si>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</si>
  <si>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</si>
  <si>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</si>
  <si>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</si>
  <si>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</si>
  <si>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</si>
  <si>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</si>
  <si>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</si>
  <si>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</si>
  <si>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</si>
  <si>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</si>
  <si>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</si>
  <si>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</si>
  <si>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</si>
  <si>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</si>
  <si>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</si>
  <si>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</si>
  <si>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</si>
  <si>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</si>
  <si>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</si>
  <si>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</si>
  <si>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</si>
  <si>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</si>
  <si>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</si>
  <si>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</si>
  <si>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</si>
  <si>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</si>
  <si>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</si>
  <si>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</si>
  <si>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</si>
  <si>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</si>
  <si>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</si>
  <si>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</si>
  <si>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</si>
  <si>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</si>
  <si>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</si>
  <si>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</si>
  <si>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</si>
  <si>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</si>
  <si>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</si>
  <si>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</si>
  <si>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</si>
  <si>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</si>
  <si>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</si>
  <si>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</si>
  <si>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</si>
  <si>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</si>
  <si>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</si>
  <si>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</si>
  <si>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</si>
  <si>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</si>
  <si>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</si>
  <si>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</si>
  <si>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</si>
  <si>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</si>
  <si>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</si>
  <si>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</si>
  <si>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</si>
  <si>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</si>
  <si>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</si>
  <si>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</si>
  <si>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</si>
  <si>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</si>
  <si>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</si>
  <si>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</si>
  <si>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</si>
  <si>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</si>
  <si>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</si>
  <si>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</si>
  <si>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</si>
  <si>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</si>
  <si>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</si>
  <si>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</si>
  <si>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</si>
  <si>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</si>
  <si>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</si>
  <si>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</si>
  <si>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</si>
  <si>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</si>
  <si>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</si>
  <si>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</si>
  <si>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</si>
  <si>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</si>
  <si>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</si>
  <si>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</si>
  <si>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</si>
  <si>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</si>
  <si>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</si>
  <si>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</si>
  <si>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</si>
  <si>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</si>
  <si>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</si>
  <si>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</si>
  <si>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</si>
  <si>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</si>
  <si>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</si>
  <si>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</si>
  <si>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</si>
  <si>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</si>
  <si>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</si>
  <si>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</si>
  <si>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</si>
  <si>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</si>
  <si>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</si>
  <si>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</si>
  <si>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</si>
  <si>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</si>
  <si>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</si>
  <si>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</si>
  <si>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</si>
  <si>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</si>
  <si>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</si>
  <si>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</si>
  <si>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</si>
  <si>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</si>
  <si>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</si>
  <si>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</si>
  <si>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</si>
  <si>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</si>
  <si>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</si>
  <si>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</si>
  <si>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</si>
  <si>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</si>
  <si>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</si>
  <si>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</si>
  <si>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</si>
  <si>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</si>
  <si>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</si>
  <si>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</si>
  <si>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</si>
  <si>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</si>
  <si>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</si>
  <si>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</si>
  <si>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</si>
  <si>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</si>
  <si>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</si>
  <si>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</si>
  <si>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</si>
  <si>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</si>
  <si>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</si>
  <si>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</si>
  <si>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</si>
  <si>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</si>
  <si>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</si>
  <si>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</si>
  <si>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</si>
  <si>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</si>
  <si>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</si>
  <si>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</si>
  <si>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</si>
  <si>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</si>
  <si>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</si>
  <si>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</si>
  <si>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</si>
  <si>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</si>
  <si>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</si>
  <si>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</si>
  <si>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</si>
  <si>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</si>
  <si>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</si>
  <si>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</si>
  <si>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</si>
  <si>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</si>
  <si>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</si>
  <si>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</si>
  <si>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</si>
  <si>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</si>
  <si>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</si>
  <si>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</si>
  <si>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</si>
  <si>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</si>
  <si>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</si>
  <si>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</si>
  <si>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</si>
  <si>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</si>
  <si>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</si>
  <si>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</si>
  <si>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</si>
  <si>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</si>
  <si>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</si>
  <si>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</si>
  <si>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</si>
  <si>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</si>
  <si>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</si>
  <si>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</si>
  <si>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</si>
  <si>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</si>
  <si>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</si>
  <si>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</si>
  <si>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</si>
  <si>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</si>
  <si>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</si>
  <si>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</si>
  <si>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</si>
  <si>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</si>
  <si>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</si>
  <si>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</si>
  <si>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</si>
  <si>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</si>
  <si>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</si>
  <si>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</si>
  <si>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</si>
  <si>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</si>
  <si>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</si>
  <si>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</si>
  <si>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</si>
  <si>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</si>
  <si>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</si>
  <si>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</si>
  <si>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</si>
  <si>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</si>
  <si>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</si>
  <si>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</si>
  <si>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</si>
  <si>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</si>
  <si>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</si>
  <si>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</si>
  <si>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</si>
  <si>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</si>
  <si>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</si>
  <si>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</si>
  <si>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</si>
  <si>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</si>
  <si>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</si>
  <si>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</si>
  <si>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</si>
  <si>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</si>
  <si>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</si>
  <si>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</si>
  <si>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</si>
  <si>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</si>
  <si>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</si>
  <si>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</si>
  <si>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</si>
  <si>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</si>
  <si>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</si>
  <si>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</si>
  <si>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</si>
  <si>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</si>
  <si>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</si>
  <si>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</si>
  <si>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</si>
  <si>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</si>
  <si>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</si>
  <si>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</si>
  <si>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</si>
  <si>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</si>
  <si>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</si>
  <si>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</si>
  <si>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</si>
  <si>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</si>
  <si>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</si>
  <si>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</si>
  <si>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</si>
  <si>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</si>
  <si>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</si>
  <si>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</si>
  <si>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</si>
  <si>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</si>
  <si>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</si>
  <si>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</si>
  <si>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</si>
  <si>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</si>
  <si>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</si>
  <si>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</si>
  <si>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</si>
  <si>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</si>
  <si>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</si>
  <si>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</si>
  <si>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</si>
  <si>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</si>
  <si>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</si>
  <si>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</si>
  <si>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</si>
  <si>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</si>
  <si>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</si>
  <si>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</si>
  <si>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</si>
  <si>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</si>
  <si>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</si>
  <si>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</si>
  <si>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</si>
  <si>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</si>
  <si>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</si>
  <si>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</si>
  <si>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</si>
  <si>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</si>
  <si>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</si>
  <si>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</si>
  <si>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</si>
  <si>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</si>
  <si>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</si>
  <si>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</si>
  <si>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</si>
  <si>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</si>
  <si>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</si>
  <si>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</si>
  <si>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</si>
  <si>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</si>
  <si>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</si>
  <si>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</si>
  <si>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</si>
  <si>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</si>
  <si>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</si>
  <si>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</si>
  <si>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</si>
  <si>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</si>
  <si>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</si>
  <si>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</si>
  <si>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</si>
  <si>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</si>
  <si>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</si>
  <si>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</si>
  <si>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</si>
  <si>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</si>
  <si>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</si>
  <si>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</si>
  <si>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</si>
  <si>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</si>
  <si>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</si>
  <si>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</si>
  <si>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</si>
  <si>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</si>
  <si>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</si>
  <si>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PLAN - 2025</t>
  </si>
  <si>
    <t>Ostvarenje - 2026</t>
  </si>
  <si>
    <t>PLAN - 2026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</si>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</sst>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31</xdr:row>
      <xdr:rowOff>22412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3529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28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3</v>
      </c>
      <c r="D6" t="str">
        <f>VLOOKUP(C6,E9:F20,2,FALSE)</f>
        <v>Januar - Mart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I7" sqref="I7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2026'!L4</f>
        <v>Mart</v>
      </c>
      <c r="K10" s="167"/>
      <c r="L10" s="120" t="s">
        <v>6</v>
      </c>
      <c r="M10" s="166" t="str">
        <f>IF(J10="Januar","-",'Analitika 2026'!F4)</f>
        <v>Januar - Mart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2026'!$C$9:$L$196,10,FALSE)</f>
        <v>108023966.94999999</v>
      </c>
      <c r="K13" s="116">
        <f>IFERROR($J13/$J$33,0)</f>
        <v>0.30808533015590406</v>
      </c>
      <c r="L13" s="109"/>
      <c r="M13" s="121">
        <f>IF($J$10="Januar","-",
VLOOKUP(D13,'Analitika 2026'!$C$9:$L$196,4,FALSE))</f>
        <v>202889575.5</v>
      </c>
      <c r="N13" s="116">
        <f>IF($J$10="Januar","-",IFERROR($M13/$M$33,0))</f>
        <v>0.23957349284638418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2026'!$C$9:$L$196,10,FALSE)</f>
        <v>6579705.8600000022</v>
      </c>
      <c r="K15" s="116">
        <f>IFERROR($J15/$J$33,0)</f>
        <v>1.8765380585820429E-2</v>
      </c>
      <c r="L15" s="109"/>
      <c r="M15" s="121">
        <f>IF($J$10="Januar","-",
VLOOKUP(D15,'Analitika 2026'!$C$9:$L$196,4,FALSE))</f>
        <v>29514847.890000001</v>
      </c>
      <c r="N15" s="116">
        <f>IF($J$10="Januar","-",IFERROR($M15/$M$33,0))</f>
        <v>3.4851347992677091E-2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2026'!$C$9:$L$196,10,FALSE)</f>
        <v>17749589.740000002</v>
      </c>
      <c r="K17" s="116">
        <f>IFERROR($J17/$J$33,0)</f>
        <v>5.0621990374699423E-2</v>
      </c>
      <c r="L17" s="109"/>
      <c r="M17" s="121">
        <f>IF($J$10="Januar","-",
VLOOKUP(D17,'Analitika 2026'!$C$9:$L$196,4,FALSE))</f>
        <v>48813863.180000007</v>
      </c>
      <c r="N17" s="116">
        <f>IF($J$10="Januar","-",IFERROR($M17/$M$33,0))</f>
        <v>5.7639766225239641E-2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2026'!$C$9:$L$196,10,FALSE)</f>
        <v>35701438.559999995</v>
      </c>
      <c r="K19" s="116">
        <f>IFERROR($J19/$J$33,0)</f>
        <v>0.10182082547375218</v>
      </c>
      <c r="L19" s="109"/>
      <c r="M19" s="121">
        <f>IF($J$10="Januar","-",
VLOOKUP(D19,'Analitika 2026'!$C$9:$L$196,4,FALSE))</f>
        <v>58728230.189999998</v>
      </c>
      <c r="N19" s="116">
        <f>IF($J$10="Januar","-",IFERROR($M19/$M$33,0))</f>
        <v>6.9346723214494421E-2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2026'!$C$9:$L$196,10,FALSE)</f>
        <v>607599.4</v>
      </c>
      <c r="K21" s="116">
        <f>IFERROR($J21/$J$33,0)</f>
        <v>1.7328789808114824E-3</v>
      </c>
      <c r="L21" s="109"/>
      <c r="M21" s="121">
        <f>IF($J$10="Januar","-",
VLOOKUP(D21,'Analitika 2026'!$C$9:$L$196,4,FALSE))</f>
        <v>2829300.2899999996</v>
      </c>
      <c r="N21" s="116">
        <f>IF($J$10="Januar","-",IFERROR($M21/$M$33,0))</f>
        <v>3.3408584502981897E-3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2026'!$C$9:$L$196,10,FALSE)</f>
        <v>568843.43999999994</v>
      </c>
      <c r="K23" s="116">
        <f>IFERROR($J23/$J$33,0)</f>
        <v>1.6223466325814302E-3</v>
      </c>
      <c r="L23" s="109"/>
      <c r="M23" s="121">
        <f>IF($J$10="Januar","-",
VLOOKUP(D23,'Analitika 2026'!$C$9:$L$196,4,FALSE))</f>
        <v>1483620.48</v>
      </c>
      <c r="N23" s="116">
        <f>IF($J$10="Januar","-",IFERROR($M23/$M$33,0))</f>
        <v>1.751869900541189E-3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2026'!$C$9:$L$196,10,FALSE)</f>
        <v>44517900.299999997</v>
      </c>
      <c r="K25" s="116">
        <f>IFERROR($J25/$J$33,0)</f>
        <v>0.12696545404707638</v>
      </c>
      <c r="L25" s="109"/>
      <c r="M25" s="121">
        <f>IF($J$10="Januar","-",
VLOOKUP(D25,'Analitika 2026'!$C$9:$L$196,4,FALSE))</f>
        <v>122421789</v>
      </c>
      <c r="N25" s="116">
        <f>IF($J$10="Januar","-",IFERROR($M25/$M$33,0))</f>
        <v>0.14455654273490781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2026'!$C$9:$L$196,10,FALSE)</f>
        <v>6253876.7400000002</v>
      </c>
      <c r="K27" s="116">
        <f>IFERROR($J27/$J$33,0)</f>
        <v>1.7836112990453637E-2</v>
      </c>
      <c r="L27" s="109"/>
      <c r="M27" s="121">
        <f>IF($J$10="Januar","-",
VLOOKUP(D27,'Analitika 2026'!$C$9:$L$196,4,FALSE))</f>
        <v>10015220.66</v>
      </c>
      <c r="N27" s="116">
        <f>IF($J$10="Januar","-",IFERROR($M27/$M$33,0))</f>
        <v>1.1826045715904556E-2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2026'!$C$9:$L$196,10,FALSE)</f>
        <v>31399346.77</v>
      </c>
      <c r="K29" s="116">
        <f>IFERROR($J29/$J$33,0)</f>
        <v>8.9551220802627368E-2</v>
      </c>
      <c r="L29" s="109"/>
      <c r="M29" s="121">
        <f>IF($J$10="Januar","-",
VLOOKUP(D29,'Analitika 2026'!$C$9:$L$196,4,FALSE))</f>
        <v>79406803.680000007</v>
      </c>
      <c r="N29" s="116">
        <f>IF($J$10="Januar","-",IFERROR($M29/$M$33,0))</f>
        <v>9.3764133847205541E-2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2026'!$C$9:$L$196,10,FALSE)</f>
        <v>99227757.030000001</v>
      </c>
      <c r="K31" s="116">
        <f>IFERROR($J31/$J$33,0)</f>
        <v>0.28299845995627348</v>
      </c>
      <c r="L31" s="109"/>
      <c r="M31" s="121">
        <f>IF($J$10="Januar","-",
VLOOKUP(D31,'Analitika 2026'!$C$9:$L$196,4,FALSE))</f>
        <v>290774978.81</v>
      </c>
      <c r="N31" s="116">
        <f>IF($J$10="Januar","-",IFERROR($M31/$M$33,0))</f>
        <v>0.34334921907234733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350630024.79000002</v>
      </c>
      <c r="K33" s="118">
        <f>IFERROR($J33/$J$33,0)</f>
        <v>1</v>
      </c>
      <c r="L33" s="115"/>
      <c r="M33" s="124">
        <f>SUM(M13:M31)</f>
        <v>846878229.68000007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jTgbyL+wwdR/yGYZafuK4FfQPNwV57x7k0Cf6r2GPxwFozMuJPNyWMTGJaN2qAEo1D8gmdI9eY2V0JD5YkhsRw==" saltValue="Ud9XqDvqt2nID6MbH0M0v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366</v>
      </c>
      <c r="D4" s="130">
        <v>8564600000</v>
      </c>
      <c r="E4" s="41" t="s">
        <v>9</v>
      </c>
      <c r="F4" s="42" t="str">
        <f>Master!D6</f>
        <v>Januar - Mart</v>
      </c>
      <c r="G4" s="42"/>
      <c r="H4" s="42"/>
      <c r="I4" s="42"/>
      <c r="J4" s="42"/>
      <c r="K4" s="43" t="s">
        <v>10</v>
      </c>
      <c r="L4" s="44" t="str">
        <f>Master!D4</f>
        <v>Mart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911353401.75999975</v>
      </c>
      <c r="F8" s="138">
        <f>F9+F31+F42+F55+F97+F110+F123+F144+F157+F177</f>
        <v>846878229.68000007</v>
      </c>
      <c r="G8" s="139">
        <f t="shared" ref="G8" si="0">IFERROR(F8/E8,0)</f>
        <v>0.92925338079005837</v>
      </c>
      <c r="H8" s="140">
        <f>F8/$D$4</f>
        <v>9.8881235513625862E-2</v>
      </c>
      <c r="I8" s="138">
        <f>I9+I31+I42+I55+I97+I110+I123+I144+I157+I177</f>
        <v>-64475172.079999804</v>
      </c>
      <c r="J8" s="141">
        <f t="shared" ref="J8:J9" si="1">IFERROR(I8/E8,0)</f>
        <v>-7.0746619209941797E-2</v>
      </c>
      <c r="K8" s="137">
        <f>K9+K31+K42+K55+K97+K110+K123+K144+K157+K177</f>
        <v>334153504.29999995</v>
      </c>
      <c r="L8" s="138">
        <f>L9+L31+L42+L55+L97+L110+L123+L144+L157+L177</f>
        <v>350630024.79000002</v>
      </c>
      <c r="M8" s="139">
        <f>IFERROR(L8/K8,0)</f>
        <v>1.0493082379145353</v>
      </c>
      <c r="N8" s="140">
        <f>L8/$D$4</f>
        <v>4.0939451321719639E-2</v>
      </c>
      <c r="O8" s="138">
        <f>O9+O31+O42+O55+O97+O110+O123+O144+O157+O177</f>
        <v>16476520.490000028</v>
      </c>
      <c r="P8" s="141">
        <f t="shared" ref="P8:P9" si="2">IFERROR(O8/K8,0)</f>
        <v>4.9308237914535112E-2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IFERROR(VLOOKUP($C9,'2026'!$C$205:$U$392,19,FALSE),0)</f>
        <v>194139948.36000007</v>
      </c>
      <c r="F9" s="143">
        <f>IFERROR(VLOOKUP($C9,'2026'!$C$8:$U$195,19,FALSE),0)</f>
        <v>202889575.5</v>
      </c>
      <c r="G9" s="144">
        <f t="shared" ref="G9" si="3">IFERROR(F9/E9,0)</f>
        <v>1.0450686590467986</v>
      </c>
      <c r="H9" s="145">
        <f t="shared" ref="H9" si="4">F9/$D$4</f>
        <v>2.3689322968965275E-2</v>
      </c>
      <c r="I9" s="143">
        <f t="shared" ref="I9" si="5">F9-E9</f>
        <v>8749627.1399999261</v>
      </c>
      <c r="J9" s="146">
        <f t="shared" si="1"/>
        <v>4.5068659046798576E-2</v>
      </c>
      <c r="K9" s="142">
        <f>VLOOKUP($C9,'2026'!$C$205:$U$392,VLOOKUP($L$4,Master!$D$9:$G$20,4,FALSE),FALSE)</f>
        <v>91863483.200000033</v>
      </c>
      <c r="L9" s="143">
        <f>VLOOKUP($C9,'2026'!$C$8:$U$195,VLOOKUP($L$4,Master!$D$9:$G$20,4,FALSE),FALSE)</f>
        <v>108023966.94999999</v>
      </c>
      <c r="M9" s="145">
        <f>IFERROR(L9/K9,0)</f>
        <v>1.1759184736639721</v>
      </c>
      <c r="N9" s="145">
        <f>L9/$D$4</f>
        <v>1.2612844376853559E-2</v>
      </c>
      <c r="O9" s="143">
        <f>L9-K9</f>
        <v>16160483.749999955</v>
      </c>
      <c r="P9" s="146">
        <f t="shared" si="2"/>
        <v>0.17591847366397217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IFERROR(VLOOKUP($C10,'2026'!$C$205:$U$392,19,FALSE),0)</f>
        <v>151669054.28000003</v>
      </c>
      <c r="F10" s="148">
        <f>IFERROR(VLOOKUP($C10,'2026'!$C$8:$U$195,19,FALSE),0)</f>
        <v>124486161.39999998</v>
      </c>
      <c r="G10" s="149">
        <f t="shared" ref="G10:G73" si="6">IFERROR(F10/E10,0)</f>
        <v>0.8207749563083776</v>
      </c>
      <c r="H10" s="150">
        <f t="shared" ref="H10:H73" si="7">F10/$D$4</f>
        <v>1.4534965018798307E-2</v>
      </c>
      <c r="I10" s="148">
        <f t="shared" ref="I10:I73" si="8">F10-E10</f>
        <v>-27182892.880000055</v>
      </c>
      <c r="J10" s="151">
        <f t="shared" ref="J10:J73" si="9">IFERROR(I10/E10,0)</f>
        <v>-0.1792250436916224</v>
      </c>
      <c r="K10" s="147">
        <f>VLOOKUP($C10,'2026'!$C$205:$U$392,VLOOKUP($L$4,Master!$D$9:$G$20,4,FALSE),FALSE)</f>
        <v>66253059.190000042</v>
      </c>
      <c r="L10" s="148">
        <f>VLOOKUP($C10,'2026'!$C$8:$U$195,VLOOKUP($L$4,Master!$D$9:$G$20,4,FALSE),FALSE)</f>
        <v>41005938.389999993</v>
      </c>
      <c r="M10" s="150">
        <f t="shared" ref="M10:M73" si="10">IFERROR(L10/K10,0)</f>
        <v>0.61892898065889246</v>
      </c>
      <c r="N10" s="150">
        <f t="shared" ref="N10:N73" si="11">L10/$D$4</f>
        <v>4.7878404583985229E-3</v>
      </c>
      <c r="O10" s="148">
        <f t="shared" ref="O10:O73" si="12">L10-K10</f>
        <v>-25247120.800000049</v>
      </c>
      <c r="P10" s="151">
        <f t="shared" ref="P10:P73" si="13">IFERROR(O10/K10,0)</f>
        <v>-0.38107101934110754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IFERROR(VLOOKUP($C11,'2026'!$C$205:$U$392,19,FALSE),0)</f>
        <v>17212068.219999984</v>
      </c>
      <c r="F11" s="153">
        <f>IFERROR(VLOOKUP($C11,'2026'!$C$8:$U$195,19,FALSE),0)</f>
        <v>13065232.909999998</v>
      </c>
      <c r="G11" s="154">
        <f t="shared" si="6"/>
        <v>0.75907396734684862</v>
      </c>
      <c r="H11" s="155">
        <f t="shared" si="7"/>
        <v>1.5254924818438687E-3</v>
      </c>
      <c r="I11" s="156">
        <f t="shared" si="8"/>
        <v>-4146835.3099999856</v>
      </c>
      <c r="J11" s="157">
        <f t="shared" si="9"/>
        <v>-0.24092603265315141</v>
      </c>
      <c r="K11" s="163">
        <f>VLOOKUP($C11,'2026'!$C$205:$U$392,VLOOKUP($L$4,Master!$D$9:$G$20,4,FALSE),FALSE)</f>
        <v>5467431.1199999927</v>
      </c>
      <c r="L11" s="164">
        <f>VLOOKUP($C11,'2026'!$C$8:$U$195,VLOOKUP($L$4,Master!$D$9:$G$20,4,FALSE),FALSE)</f>
        <v>3487857.7999999989</v>
      </c>
      <c r="M11" s="155">
        <f t="shared" si="10"/>
        <v>0.63793356028598736</v>
      </c>
      <c r="N11" s="155">
        <f t="shared" si="11"/>
        <v>4.0724117880578179E-4</v>
      </c>
      <c r="O11" s="156">
        <f t="shared" si="12"/>
        <v>-1979573.3199999938</v>
      </c>
      <c r="P11" s="157">
        <f t="shared" si="13"/>
        <v>-0.36206643971401259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IFERROR(VLOOKUP($C12,'2026'!$C$205:$U$392,19,FALSE),0)</f>
        <v>126969628.43000007</v>
      </c>
      <c r="F12" s="153">
        <f>IFERROR(VLOOKUP($C12,'2026'!$C$8:$U$195,19,FALSE),0)</f>
        <v>104761804.22999999</v>
      </c>
      <c r="G12" s="154">
        <f t="shared" si="6"/>
        <v>0.82509341427077165</v>
      </c>
      <c r="H12" s="155">
        <f t="shared" si="7"/>
        <v>1.2231955284543352E-2</v>
      </c>
      <c r="I12" s="156">
        <f t="shared" si="8"/>
        <v>-22207824.200000077</v>
      </c>
      <c r="J12" s="157">
        <f t="shared" si="9"/>
        <v>-0.17490658572922838</v>
      </c>
      <c r="K12" s="163">
        <f>VLOOKUP($C12,'2026'!$C$205:$U$392,VLOOKUP($L$4,Master!$D$9:$G$20,4,FALSE),FALSE)</f>
        <v>58534295.140000053</v>
      </c>
      <c r="L12" s="164">
        <f>VLOOKUP($C12,'2026'!$C$8:$U$195,VLOOKUP($L$4,Master!$D$9:$G$20,4,FALSE),FALSE)</f>
        <v>34866642.289999999</v>
      </c>
      <c r="M12" s="155">
        <f t="shared" si="10"/>
        <v>0.5956617775375499</v>
      </c>
      <c r="N12" s="155">
        <f t="shared" si="11"/>
        <v>4.0710181783153911E-3</v>
      </c>
      <c r="O12" s="156">
        <f t="shared" si="12"/>
        <v>-23667652.850000054</v>
      </c>
      <c r="P12" s="157">
        <f t="shared" si="13"/>
        <v>-0.4043382224624501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IFERROR(VLOOKUP($C13,'2026'!$C$205:$U$392,19,FALSE),0)</f>
        <v>7487357.6299999971</v>
      </c>
      <c r="F13" s="153">
        <f>IFERROR(VLOOKUP($C13,'2026'!$C$8:$U$195,19,FALSE),0)</f>
        <v>6659124.2599999998</v>
      </c>
      <c r="G13" s="154">
        <f t="shared" si="6"/>
        <v>0.88938242155263558</v>
      </c>
      <c r="H13" s="155">
        <f t="shared" si="7"/>
        <v>7.775172524110875E-4</v>
      </c>
      <c r="I13" s="156">
        <f t="shared" si="8"/>
        <v>-828233.36999999732</v>
      </c>
      <c r="J13" s="157">
        <f t="shared" si="9"/>
        <v>-0.11061757844736443</v>
      </c>
      <c r="K13" s="163">
        <f>VLOOKUP($C13,'2026'!$C$205:$U$392,VLOOKUP($L$4,Master!$D$9:$G$20,4,FALSE),FALSE)</f>
        <v>2251332.9299999974</v>
      </c>
      <c r="L13" s="164">
        <f>VLOOKUP($C13,'2026'!$C$8:$U$195,VLOOKUP($L$4,Master!$D$9:$G$20,4,FALSE),FALSE)</f>
        <v>2651438.2999999989</v>
      </c>
      <c r="M13" s="155">
        <f t="shared" si="10"/>
        <v>1.1777193255908187</v>
      </c>
      <c r="N13" s="155">
        <f t="shared" si="11"/>
        <v>3.0958110127735083E-4</v>
      </c>
      <c r="O13" s="156">
        <f t="shared" si="12"/>
        <v>400105.37000000151</v>
      </c>
      <c r="P13" s="157">
        <f t="shared" si="13"/>
        <v>0.17771932559081877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IFERROR(VLOOKUP($C14,'2026'!$C$205:$U$392,19,FALSE),0)</f>
        <v>0</v>
      </c>
      <c r="F14" s="148">
        <f>IFERROR(VLOOKUP($C14,'2026'!$C$8:$U$195,19,FALSE),0)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VLOOKUP($C14,'2026'!$C$205:$U$392,VLOOKUP($L$4,Master!$D$9:$G$20,4,FALSE),FALSE)</f>
        <v>0</v>
      </c>
      <c r="L14" s="148">
        <f>VLOOKUP($C14,'2026'!$C$8:$U$195,VLOOKUP($L$4,Master!$D$9:$G$20,4,FALSE),FALSE)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IFERROR(VLOOKUP($C15,'2026'!$C$205:$U$392,19,FALSE),0)</f>
        <v>0</v>
      </c>
      <c r="F15" s="153">
        <f>IFERROR(VLOOKUP($C15,'2026'!$C$8:$U$195,19,FALSE),0)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VLOOKUP($C15,'2026'!$C$205:$U$392,VLOOKUP($L$4,Master!$D$9:$G$20,4,FALSE),FALSE)</f>
        <v>0</v>
      </c>
      <c r="L15" s="164">
        <f>VLOOKUP($C15,'2026'!$C$8:$U$195,VLOOKUP($L$4,Master!$D$9:$G$20,4,FALSE),FALSE)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IFERROR(VLOOKUP($C16,'2026'!$C$205:$U$392,19,FALSE),0)</f>
        <v>0</v>
      </c>
      <c r="F16" s="153">
        <f>IFERROR(VLOOKUP($C16,'2026'!$C$8:$U$195,19,FALSE),0)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VLOOKUP($C16,'2026'!$C$205:$U$392,VLOOKUP($L$4,Master!$D$9:$G$20,4,FALSE),FALSE)</f>
        <v>0</v>
      </c>
      <c r="L16" s="164">
        <f>VLOOKUP($C16,'2026'!$C$8:$U$195,VLOOKUP($L$4,Master!$D$9:$G$20,4,FALSE),FALSE)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IFERROR(VLOOKUP($C17,'2026'!$C$205:$U$392,19,FALSE),0)</f>
        <v>3390354.8499999996</v>
      </c>
      <c r="F17" s="148">
        <f>IFERROR(VLOOKUP($C17,'2026'!$C$8:$U$195,19,FALSE),0)</f>
        <v>2185612.04</v>
      </c>
      <c r="G17" s="149">
        <f t="shared" si="6"/>
        <v>0.6446558359518032</v>
      </c>
      <c r="H17" s="150">
        <f t="shared" si="7"/>
        <v>2.5519137379445626E-4</v>
      </c>
      <c r="I17" s="148">
        <f t="shared" si="8"/>
        <v>-1204742.8099999996</v>
      </c>
      <c r="J17" s="151">
        <f t="shared" si="9"/>
        <v>-0.3553441640481968</v>
      </c>
      <c r="K17" s="147">
        <f>VLOOKUP($C17,'2026'!$C$205:$U$392,VLOOKUP($L$4,Master!$D$9:$G$20,4,FALSE),FALSE)</f>
        <v>1258091.01</v>
      </c>
      <c r="L17" s="148">
        <f>VLOOKUP($C17,'2026'!$C$8:$U$195,VLOOKUP($L$4,Master!$D$9:$G$20,4,FALSE),FALSE)</f>
        <v>945410.0900000002</v>
      </c>
      <c r="M17" s="150">
        <f t="shared" si="10"/>
        <v>0.7514639898746277</v>
      </c>
      <c r="N17" s="150">
        <f t="shared" si="11"/>
        <v>1.1038578450832498E-4</v>
      </c>
      <c r="O17" s="148">
        <f t="shared" si="12"/>
        <v>-312680.91999999981</v>
      </c>
      <c r="P17" s="151">
        <f t="shared" si="13"/>
        <v>-0.24853601012537224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IFERROR(VLOOKUP($C18,'2026'!$C$205:$U$392,19,FALSE),0)</f>
        <v>484553.07999999996</v>
      </c>
      <c r="F18" s="153">
        <f>IFERROR(VLOOKUP($C18,'2026'!$C$8:$U$195,19,FALSE),0)</f>
        <v>275006.80999999994</v>
      </c>
      <c r="G18" s="154">
        <f t="shared" si="6"/>
        <v>0.5675473366096444</v>
      </c>
      <c r="H18" s="155">
        <f t="shared" si="7"/>
        <v>3.2109708567825691E-5</v>
      </c>
      <c r="I18" s="156">
        <f t="shared" si="8"/>
        <v>-209546.27000000002</v>
      </c>
      <c r="J18" s="157">
        <f t="shared" si="9"/>
        <v>-0.4324526633903556</v>
      </c>
      <c r="K18" s="163">
        <f>VLOOKUP($C18,'2026'!$C$205:$U$392,VLOOKUP($L$4,Master!$D$9:$G$20,4,FALSE),FALSE)</f>
        <v>165468.00000000003</v>
      </c>
      <c r="L18" s="164">
        <f>VLOOKUP($C18,'2026'!$C$8:$U$195,VLOOKUP($L$4,Master!$D$9:$G$20,4,FALSE),FALSE)</f>
        <v>144784.10999999996</v>
      </c>
      <c r="M18" s="155">
        <f t="shared" si="10"/>
        <v>0.87499764304880656</v>
      </c>
      <c r="N18" s="155">
        <f t="shared" si="11"/>
        <v>1.6904947107862592E-5</v>
      </c>
      <c r="O18" s="156">
        <f t="shared" si="12"/>
        <v>-20683.890000000072</v>
      </c>
      <c r="P18" s="157">
        <f t="shared" si="13"/>
        <v>-0.12500235695119338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IFERROR(VLOOKUP($C19,'2026'!$C$205:$U$392,19,FALSE),0)</f>
        <v>586810.02</v>
      </c>
      <c r="F19" s="153">
        <f>IFERROR(VLOOKUP($C19,'2026'!$C$8:$U$195,19,FALSE),0)</f>
        <v>459470.32999999996</v>
      </c>
      <c r="G19" s="154">
        <f t="shared" si="6"/>
        <v>0.78299673546815018</v>
      </c>
      <c r="H19" s="155">
        <f t="shared" si="7"/>
        <v>5.3647611096840479E-5</v>
      </c>
      <c r="I19" s="156">
        <f t="shared" si="8"/>
        <v>-127339.69000000006</v>
      </c>
      <c r="J19" s="157">
        <f t="shared" si="9"/>
        <v>-0.21700326453184979</v>
      </c>
      <c r="K19" s="163">
        <f>VLOOKUP($C19,'2026'!$C$205:$U$392,VLOOKUP($L$4,Master!$D$9:$G$20,4,FALSE),FALSE)</f>
        <v>197000.90000000002</v>
      </c>
      <c r="L19" s="164">
        <f>VLOOKUP($C19,'2026'!$C$8:$U$195,VLOOKUP($L$4,Master!$D$9:$G$20,4,FALSE),FALSE)</f>
        <v>197241.33</v>
      </c>
      <c r="M19" s="155">
        <f t="shared" si="10"/>
        <v>1.0012204512771259</v>
      </c>
      <c r="N19" s="155">
        <f t="shared" si="11"/>
        <v>2.3029835602363215E-5</v>
      </c>
      <c r="O19" s="156">
        <f t="shared" si="12"/>
        <v>240.42999999996391</v>
      </c>
      <c r="P19" s="157">
        <f t="shared" si="13"/>
        <v>1.2204512771259617E-3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IFERROR(VLOOKUP($C20,'2026'!$C$205:$U$392,19,FALSE),0)</f>
        <v>2318991.7499999995</v>
      </c>
      <c r="F20" s="153">
        <f>IFERROR(VLOOKUP($C20,'2026'!$C$8:$U$195,19,FALSE),0)</f>
        <v>1451134.9000000004</v>
      </c>
      <c r="G20" s="154">
        <f>IFERROR(F20/E20,0)</f>
        <v>0.62576113088802521</v>
      </c>
      <c r="H20" s="155">
        <f t="shared" si="7"/>
        <v>1.6943405412979011E-4</v>
      </c>
      <c r="I20" s="156">
        <f t="shared" si="8"/>
        <v>-867856.84999999916</v>
      </c>
      <c r="J20" s="157">
        <f t="shared" si="9"/>
        <v>-0.37423886911197479</v>
      </c>
      <c r="K20" s="163">
        <f>VLOOKUP($C20,'2026'!$C$205:$U$392,VLOOKUP($L$4,Master!$D$9:$G$20,4,FALSE),FALSE)</f>
        <v>895622.11</v>
      </c>
      <c r="L20" s="164">
        <f>VLOOKUP($C20,'2026'!$C$8:$U$195,VLOOKUP($L$4,Master!$D$9:$G$20,4,FALSE),FALSE)</f>
        <v>603384.65000000026</v>
      </c>
      <c r="M20" s="155">
        <f t="shared" si="10"/>
        <v>0.6737045046822262</v>
      </c>
      <c r="N20" s="155">
        <f t="shared" si="11"/>
        <v>7.0451001798099179E-5</v>
      </c>
      <c r="O20" s="156">
        <f t="shared" si="12"/>
        <v>-292237.45999999973</v>
      </c>
      <c r="P20" s="157">
        <f t="shared" si="13"/>
        <v>-0.32629549531777385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IFERROR(VLOOKUP($C21,'2026'!$C$205:$U$392,19,FALSE),0)</f>
        <v>3602805.6700000004</v>
      </c>
      <c r="F21" s="148">
        <f>IFERROR(VLOOKUP($C21,'2026'!$C$8:$U$195,19,FALSE),0)</f>
        <v>1676874.1300000004</v>
      </c>
      <c r="G21" s="149">
        <f t="shared" si="6"/>
        <v>0.46543563089263157</v>
      </c>
      <c r="H21" s="150">
        <f t="shared" si="7"/>
        <v>1.9579129556546718E-4</v>
      </c>
      <c r="I21" s="148">
        <f t="shared" si="8"/>
        <v>-1925931.54</v>
      </c>
      <c r="J21" s="151">
        <f t="shared" si="9"/>
        <v>-0.53456436910736849</v>
      </c>
      <c r="K21" s="147">
        <f>VLOOKUP($C21,'2026'!$C$205:$U$392,VLOOKUP($L$4,Master!$D$9:$G$20,4,FALSE),FALSE)</f>
        <v>1457144.5699999998</v>
      </c>
      <c r="L21" s="148">
        <f>VLOOKUP($C21,'2026'!$C$8:$U$195,VLOOKUP($L$4,Master!$D$9:$G$20,4,FALSE),FALSE)</f>
        <v>1116850.0100000002</v>
      </c>
      <c r="M21" s="150">
        <f t="shared" si="10"/>
        <v>0.76646479216540631</v>
      </c>
      <c r="N21" s="150">
        <f t="shared" si="11"/>
        <v>1.3040305560096214E-4</v>
      </c>
      <c r="O21" s="148">
        <f t="shared" si="12"/>
        <v>-340294.55999999959</v>
      </c>
      <c r="P21" s="151">
        <f t="shared" si="13"/>
        <v>-0.23353520783459367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IFERROR(VLOOKUP($C22,'2026'!$C$205:$U$392,19,FALSE),0)</f>
        <v>3602805.6700000004</v>
      </c>
      <c r="F22" s="153">
        <f>IFERROR(VLOOKUP($C22,'2026'!$C$8:$U$195,19,FALSE),0)</f>
        <v>1676874.1300000004</v>
      </c>
      <c r="G22" s="154">
        <f t="shared" si="6"/>
        <v>0.46543563089263157</v>
      </c>
      <c r="H22" s="155">
        <f t="shared" si="7"/>
        <v>1.9579129556546718E-4</v>
      </c>
      <c r="I22" s="156">
        <f t="shared" si="8"/>
        <v>-1925931.54</v>
      </c>
      <c r="J22" s="157">
        <f t="shared" si="9"/>
        <v>-0.53456436910736849</v>
      </c>
      <c r="K22" s="163">
        <f>VLOOKUP($C22,'2026'!$C$205:$U$392,VLOOKUP($L$4,Master!$D$9:$G$20,4,FALSE),FALSE)</f>
        <v>1457144.5699999998</v>
      </c>
      <c r="L22" s="164">
        <f>VLOOKUP($C22,'2026'!$C$8:$U$195,VLOOKUP($L$4,Master!$D$9:$G$20,4,FALSE),FALSE)</f>
        <v>1116850.0100000002</v>
      </c>
      <c r="M22" s="155">
        <f t="shared" si="10"/>
        <v>0.76646479216540631</v>
      </c>
      <c r="N22" s="155">
        <f t="shared" si="11"/>
        <v>1.3040305560096214E-4</v>
      </c>
      <c r="O22" s="156">
        <f t="shared" si="12"/>
        <v>-340294.55999999959</v>
      </c>
      <c r="P22" s="157">
        <f t="shared" si="13"/>
        <v>-0.23353520783459367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IFERROR(VLOOKUP($C23,'2026'!$C$205:$U$392,19,FALSE),0)</f>
        <v>0</v>
      </c>
      <c r="F23" s="148">
        <f>IFERROR(VLOOKUP($C23,'2026'!$C$8:$U$195,19,FALSE),0)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VLOOKUP($C23,'2026'!$C$205:$U$392,VLOOKUP($L$4,Master!$D$9:$G$20,4,FALSE),FALSE)</f>
        <v>0</v>
      </c>
      <c r="L23" s="148">
        <f>VLOOKUP($C23,'2026'!$C$8:$U$195,VLOOKUP($L$4,Master!$D$9:$G$20,4,FALSE),FALSE)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IFERROR(VLOOKUP($C24,'2026'!$C$205:$U$392,19,FALSE),0)</f>
        <v>0</v>
      </c>
      <c r="F24" s="153">
        <f>IFERROR(VLOOKUP($C24,'2026'!$C$8:$U$195,19,FALSE),0)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VLOOKUP($C24,'2026'!$C$205:$U$392,VLOOKUP($L$4,Master!$D$9:$G$20,4,FALSE),FALSE)</f>
        <v>0</v>
      </c>
      <c r="L24" s="164">
        <f>VLOOKUP($C24,'2026'!$C$8:$U$195,VLOOKUP($L$4,Master!$D$9:$G$20,4,FALSE),FALSE)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IFERROR(VLOOKUP($C25,'2026'!$C$205:$U$392,19,FALSE),0)</f>
        <v>1587078.7199999997</v>
      </c>
      <c r="F25" s="148">
        <f>IFERROR(VLOOKUP($C25,'2026'!$C$8:$U$195,19,FALSE),0)</f>
        <v>1354088.22</v>
      </c>
      <c r="G25" s="149">
        <f t="shared" si="6"/>
        <v>0.85319537269077628</v>
      </c>
      <c r="H25" s="150">
        <f t="shared" si="7"/>
        <v>1.5810291432174299E-4</v>
      </c>
      <c r="I25" s="148">
        <f t="shared" si="8"/>
        <v>-232990.49999999977</v>
      </c>
      <c r="J25" s="151">
        <f t="shared" si="9"/>
        <v>-0.1468046273092237</v>
      </c>
      <c r="K25" s="147">
        <f>VLOOKUP($C25,'2026'!$C$205:$U$392,VLOOKUP($L$4,Master!$D$9:$G$20,4,FALSE),FALSE)</f>
        <v>526152.71</v>
      </c>
      <c r="L25" s="148">
        <f>VLOOKUP($C25,'2026'!$C$8:$U$195,VLOOKUP($L$4,Master!$D$9:$G$20,4,FALSE),FALSE)</f>
        <v>907379.67999999993</v>
      </c>
      <c r="M25" s="150">
        <f t="shared" si="10"/>
        <v>1.7245557473228637</v>
      </c>
      <c r="N25" s="150">
        <f t="shared" si="11"/>
        <v>1.0594536580809378E-4</v>
      </c>
      <c r="O25" s="148">
        <f t="shared" si="12"/>
        <v>381226.97</v>
      </c>
      <c r="P25" s="151">
        <f t="shared" si="13"/>
        <v>0.72455574732286376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IFERROR(VLOOKUP($C26,'2026'!$C$205:$U$392,19,FALSE),0)</f>
        <v>1587078.7199999997</v>
      </c>
      <c r="F26" s="153">
        <f>IFERROR(VLOOKUP($C26,'2026'!$C$8:$U$195,19,FALSE),0)</f>
        <v>1354088.22</v>
      </c>
      <c r="G26" s="154">
        <f t="shared" si="6"/>
        <v>0.85319537269077628</v>
      </c>
      <c r="H26" s="155">
        <f t="shared" si="7"/>
        <v>1.5810291432174299E-4</v>
      </c>
      <c r="I26" s="156">
        <f t="shared" si="8"/>
        <v>-232990.49999999977</v>
      </c>
      <c r="J26" s="157">
        <f t="shared" si="9"/>
        <v>-0.1468046273092237</v>
      </c>
      <c r="K26" s="163">
        <f>VLOOKUP($C26,'2026'!$C$205:$U$392,VLOOKUP($L$4,Master!$D$9:$G$20,4,FALSE),FALSE)</f>
        <v>526152.71</v>
      </c>
      <c r="L26" s="164">
        <f>VLOOKUP($C26,'2026'!$C$8:$U$195,VLOOKUP($L$4,Master!$D$9:$G$20,4,FALSE),FALSE)</f>
        <v>907379.67999999993</v>
      </c>
      <c r="M26" s="155">
        <f t="shared" si="10"/>
        <v>1.7245557473228637</v>
      </c>
      <c r="N26" s="155">
        <f t="shared" si="11"/>
        <v>1.0594536580809378E-4</v>
      </c>
      <c r="O26" s="156">
        <f t="shared" si="12"/>
        <v>381226.97</v>
      </c>
      <c r="P26" s="157">
        <f t="shared" si="13"/>
        <v>0.72455574732286376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IFERROR(VLOOKUP($C27,'2026'!$C$205:$U$392,19,FALSE),0)</f>
        <v>33890654.839999996</v>
      </c>
      <c r="F27" s="148">
        <f>IFERROR(VLOOKUP($C27,'2026'!$C$8:$U$195,19,FALSE),0)</f>
        <v>73186839.710000008</v>
      </c>
      <c r="G27" s="149">
        <f t="shared" si="6"/>
        <v>2.1594991320031989</v>
      </c>
      <c r="H27" s="150">
        <f t="shared" si="7"/>
        <v>8.5452723664853018E-3</v>
      </c>
      <c r="I27" s="148">
        <f t="shared" si="8"/>
        <v>39296184.870000012</v>
      </c>
      <c r="J27" s="151">
        <f t="shared" si="9"/>
        <v>1.1594991320031991</v>
      </c>
      <c r="K27" s="147">
        <f>VLOOKUP($C27,'2026'!$C$205:$U$392,VLOOKUP($L$4,Master!$D$9:$G$20,4,FALSE),FALSE)</f>
        <v>22369035.719999995</v>
      </c>
      <c r="L27" s="148">
        <f>VLOOKUP($C27,'2026'!$C$8:$U$195,VLOOKUP($L$4,Master!$D$9:$G$20,4,FALSE),FALSE)</f>
        <v>64048388.780000001</v>
      </c>
      <c r="M27" s="150">
        <f t="shared" si="10"/>
        <v>2.8632610534362373</v>
      </c>
      <c r="N27" s="150">
        <f t="shared" si="11"/>
        <v>7.4782697125376548E-3</v>
      </c>
      <c r="O27" s="148">
        <f t="shared" si="12"/>
        <v>41679353.060000002</v>
      </c>
      <c r="P27" s="151">
        <f t="shared" si="13"/>
        <v>1.8632610534362368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IFERROR(VLOOKUP($C28,'2026'!$C$205:$U$392,19,FALSE),0)</f>
        <v>33890654.839999996</v>
      </c>
      <c r="F28" s="153">
        <f>IFERROR(VLOOKUP($C28,'2026'!$C$8:$U$195,19,FALSE),0)</f>
        <v>73186839.710000008</v>
      </c>
      <c r="G28" s="154">
        <f t="shared" si="6"/>
        <v>2.1594991320031989</v>
      </c>
      <c r="H28" s="155">
        <f t="shared" si="7"/>
        <v>8.5452723664853018E-3</v>
      </c>
      <c r="I28" s="156">
        <f t="shared" si="8"/>
        <v>39296184.870000012</v>
      </c>
      <c r="J28" s="157">
        <f t="shared" si="9"/>
        <v>1.1594991320031991</v>
      </c>
      <c r="K28" s="163">
        <f>VLOOKUP($C28,'2026'!$C$205:$U$392,VLOOKUP($L$4,Master!$D$9:$G$20,4,FALSE),FALSE)</f>
        <v>22369035.719999995</v>
      </c>
      <c r="L28" s="164">
        <f>VLOOKUP($C28,'2026'!$C$8:$U$195,VLOOKUP($L$4,Master!$D$9:$G$20,4,FALSE),FALSE)</f>
        <v>64048388.780000001</v>
      </c>
      <c r="M28" s="155">
        <f t="shared" si="10"/>
        <v>2.8632610534362373</v>
      </c>
      <c r="N28" s="155">
        <f t="shared" si="11"/>
        <v>7.4782697125376548E-3</v>
      </c>
      <c r="O28" s="156">
        <f t="shared" si="12"/>
        <v>41679353.060000002</v>
      </c>
      <c r="P28" s="157">
        <f t="shared" si="13"/>
        <v>1.8632610534362368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IFERROR(VLOOKUP($C29,'2026'!$C$205:$U$392,19,FALSE),0)</f>
        <v>0</v>
      </c>
      <c r="F29" s="148">
        <f>IFERROR(VLOOKUP($C29,'2026'!$C$8:$U$195,19,FALSE),0)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VLOOKUP($C29,'2026'!$C$205:$U$392,VLOOKUP($L$4,Master!$D$9:$G$20,4,FALSE),FALSE)</f>
        <v>0</v>
      </c>
      <c r="L29" s="148">
        <f>VLOOKUP($C29,'2026'!$C$8:$U$195,VLOOKUP($L$4,Master!$D$9:$G$20,4,FALSE),FALSE)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IFERROR(VLOOKUP($C30,'2026'!$C$205:$U$392,19,FALSE),0)</f>
        <v>0</v>
      </c>
      <c r="F30" s="153">
        <f>IFERROR(VLOOKUP($C30,'2026'!$C$8:$U$195,19,FALSE),0)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VLOOKUP($C30,'2026'!$C$205:$U$392,VLOOKUP($L$4,Master!$D$9:$G$20,4,FALSE),FALSE)</f>
        <v>0</v>
      </c>
      <c r="L30" s="164">
        <f>VLOOKUP($C30,'2026'!$C$8:$U$195,VLOOKUP($L$4,Master!$D$9:$G$20,4,FALSE),FALSE)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IFERROR(VLOOKUP($C31,'2026'!$C$205:$U$392,19,FALSE),0)</f>
        <v>19724005.449999996</v>
      </c>
      <c r="F31" s="143">
        <f>IFERROR(VLOOKUP($C31,'2026'!$C$8:$U$195,19,FALSE),0)</f>
        <v>29514847.890000001</v>
      </c>
      <c r="G31" s="144">
        <f t="shared" si="6"/>
        <v>1.4963921990804361</v>
      </c>
      <c r="H31" s="145">
        <f t="shared" si="7"/>
        <v>3.4461443488312355E-3</v>
      </c>
      <c r="I31" s="143">
        <f t="shared" si="8"/>
        <v>9790842.4400000051</v>
      </c>
      <c r="J31" s="146">
        <f t="shared" si="9"/>
        <v>0.49639219908043614</v>
      </c>
      <c r="K31" s="142">
        <f>VLOOKUP($C31,'2026'!$C$205:$U$392,VLOOKUP($L$4,Master!$D$9:$G$20,4,FALSE),FALSE)</f>
        <v>6834583.3300000001</v>
      </c>
      <c r="L31" s="143">
        <f>VLOOKUP($C31,'2026'!$C$8:$U$195,VLOOKUP($L$4,Master!$D$9:$G$20,4,FALSE),FALSE)</f>
        <v>6579705.8600000022</v>
      </c>
      <c r="M31" s="145">
        <f t="shared" si="10"/>
        <v>0.96270767979648031</v>
      </c>
      <c r="N31" s="145">
        <f t="shared" si="11"/>
        <v>7.6824438502673821E-4</v>
      </c>
      <c r="O31" s="143">
        <f t="shared" si="12"/>
        <v>-254877.46999999788</v>
      </c>
      <c r="P31" s="146">
        <f t="shared" si="13"/>
        <v>-3.7292320203519691E-2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IFERROR(VLOOKUP($C32,'2026'!$C$205:$U$392,19,FALSE),0)</f>
        <v>19538362.099999994</v>
      </c>
      <c r="F32" s="148">
        <f>IFERROR(VLOOKUP($C32,'2026'!$C$8:$U$195,19,FALSE),0)</f>
        <v>29393673.149999999</v>
      </c>
      <c r="G32" s="149">
        <f t="shared" si="6"/>
        <v>1.5044082507816767</v>
      </c>
      <c r="H32" s="150">
        <f t="shared" si="7"/>
        <v>3.4319960243327182E-3</v>
      </c>
      <c r="I32" s="148">
        <f t="shared" si="8"/>
        <v>9855311.0500000045</v>
      </c>
      <c r="J32" s="151">
        <f t="shared" si="9"/>
        <v>0.50440825078167673</v>
      </c>
      <c r="K32" s="147">
        <f>VLOOKUP($C32,'2026'!$C$205:$U$392,VLOOKUP($L$4,Master!$D$9:$G$20,4,FALSE),FALSE)</f>
        <v>6780376.54</v>
      </c>
      <c r="L32" s="148">
        <f>VLOOKUP($C32,'2026'!$C$8:$U$195,VLOOKUP($L$4,Master!$D$9:$G$20,4,FALSE),FALSE)</f>
        <v>6554074.7900000019</v>
      </c>
      <c r="M32" s="150">
        <f t="shared" si="10"/>
        <v>0.96662401436484258</v>
      </c>
      <c r="N32" s="150">
        <f t="shared" si="11"/>
        <v>7.6525170936179174E-4</v>
      </c>
      <c r="O32" s="148">
        <f t="shared" si="12"/>
        <v>-226301.74999999814</v>
      </c>
      <c r="P32" s="151">
        <f t="shared" si="13"/>
        <v>-3.3375985635157389E-2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IFERROR(VLOOKUP($C33,'2026'!$C$205:$U$392,19,FALSE),0)</f>
        <v>19538362.099999994</v>
      </c>
      <c r="F33" s="153">
        <f>IFERROR(VLOOKUP($C33,'2026'!$C$8:$U$195,19,FALSE),0)</f>
        <v>29393673.149999999</v>
      </c>
      <c r="G33" s="154">
        <f t="shared" si="6"/>
        <v>1.5044082507816767</v>
      </c>
      <c r="H33" s="155">
        <f t="shared" si="7"/>
        <v>3.4319960243327182E-3</v>
      </c>
      <c r="I33" s="156">
        <f t="shared" si="8"/>
        <v>9855311.0500000045</v>
      </c>
      <c r="J33" s="157">
        <f t="shared" si="9"/>
        <v>0.50440825078167673</v>
      </c>
      <c r="K33" s="163">
        <f>VLOOKUP($C33,'2026'!$C$205:$U$392,VLOOKUP($L$4,Master!$D$9:$G$20,4,FALSE),FALSE)</f>
        <v>6780376.54</v>
      </c>
      <c r="L33" s="164">
        <f>VLOOKUP($C33,'2026'!$C$8:$U$195,VLOOKUP($L$4,Master!$D$9:$G$20,4,FALSE),FALSE)</f>
        <v>6554074.7900000019</v>
      </c>
      <c r="M33" s="155">
        <f t="shared" si="10"/>
        <v>0.96662401436484258</v>
      </c>
      <c r="N33" s="155">
        <f t="shared" si="11"/>
        <v>7.6525170936179174E-4</v>
      </c>
      <c r="O33" s="156">
        <f t="shared" si="12"/>
        <v>-226301.74999999814</v>
      </c>
      <c r="P33" s="157">
        <f t="shared" si="13"/>
        <v>-3.3375985635157389E-2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IFERROR(VLOOKUP($C34,'2026'!$C$205:$U$392,19,FALSE),0)</f>
        <v>0</v>
      </c>
      <c r="F34" s="148">
        <f>IFERROR(VLOOKUP($C34,'2026'!$C$8:$U$195,19,FALSE),0)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VLOOKUP($C34,'2026'!$C$205:$U$392,VLOOKUP($L$4,Master!$D$9:$G$20,4,FALSE),FALSE)</f>
        <v>0</v>
      </c>
      <c r="L34" s="148">
        <f>VLOOKUP($C34,'2026'!$C$8:$U$195,VLOOKUP($L$4,Master!$D$9:$G$20,4,FALSE),FALSE)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IFERROR(VLOOKUP($C35,'2026'!$C$205:$U$392,19,FALSE),0)</f>
        <v>0</v>
      </c>
      <c r="F35" s="153">
        <f>IFERROR(VLOOKUP($C35,'2026'!$C$8:$U$195,19,FALSE),0)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VLOOKUP($C35,'2026'!$C$205:$U$392,VLOOKUP($L$4,Master!$D$9:$G$20,4,FALSE),FALSE)</f>
        <v>0</v>
      </c>
      <c r="L35" s="164">
        <f>VLOOKUP($C35,'2026'!$C$8:$U$195,VLOOKUP($L$4,Master!$D$9:$G$20,4,FALSE),FALSE)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IFERROR(VLOOKUP($C36,'2026'!$C$205:$U$392,19,FALSE),0)</f>
        <v>0</v>
      </c>
      <c r="F36" s="148">
        <f>IFERROR(VLOOKUP($C36,'2026'!$C$8:$U$195,19,FALSE),0)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VLOOKUP($C36,'2026'!$C$205:$U$392,VLOOKUP($L$4,Master!$D$9:$G$20,4,FALSE),FALSE)</f>
        <v>0</v>
      </c>
      <c r="L36" s="148">
        <f>VLOOKUP($C36,'2026'!$C$8:$U$195,VLOOKUP($L$4,Master!$D$9:$G$20,4,FALSE),FALSE)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IFERROR(VLOOKUP($C37,'2026'!$C$205:$U$392,19,FALSE),0)</f>
        <v>0</v>
      </c>
      <c r="F37" s="153">
        <f>IFERROR(VLOOKUP($C37,'2026'!$C$8:$U$195,19,FALSE),0)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VLOOKUP($C37,'2026'!$C$205:$U$392,VLOOKUP($L$4,Master!$D$9:$G$20,4,FALSE),FALSE)</f>
        <v>0</v>
      </c>
      <c r="L37" s="164">
        <f>VLOOKUP($C37,'2026'!$C$8:$U$195,VLOOKUP($L$4,Master!$D$9:$G$20,4,FALSE),FALSE)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IFERROR(VLOOKUP($C38,'2026'!$C$205:$U$392,19,FALSE),0)</f>
        <v>0</v>
      </c>
      <c r="F38" s="148">
        <f>IFERROR(VLOOKUP($C38,'2026'!$C$8:$U$195,19,FALSE),0)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VLOOKUP($C38,'2026'!$C$205:$U$392,VLOOKUP($L$4,Master!$D$9:$G$20,4,FALSE),FALSE)</f>
        <v>0</v>
      </c>
      <c r="L38" s="148">
        <f>VLOOKUP($C38,'2026'!$C$8:$U$195,VLOOKUP($L$4,Master!$D$9:$G$20,4,FALSE),FALSE)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IFERROR(VLOOKUP($C39,'2026'!$C$205:$U$392,19,FALSE),0)</f>
        <v>0</v>
      </c>
      <c r="F39" s="153">
        <f>IFERROR(VLOOKUP($C39,'2026'!$C$8:$U$195,19,FALSE),0)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VLOOKUP($C39,'2026'!$C$205:$U$392,VLOOKUP($L$4,Master!$D$9:$G$20,4,FALSE),FALSE)</f>
        <v>0</v>
      </c>
      <c r="L39" s="164">
        <f>VLOOKUP($C39,'2026'!$C$8:$U$195,VLOOKUP($L$4,Master!$D$9:$G$20,4,FALSE),FALSE)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IFERROR(VLOOKUP($C40,'2026'!$C$205:$U$392,19,FALSE),0)</f>
        <v>185643.35000000003</v>
      </c>
      <c r="F40" s="148">
        <f>IFERROR(VLOOKUP($C40,'2026'!$C$8:$U$195,19,FALSE),0)</f>
        <v>121174.74</v>
      </c>
      <c r="G40" s="149">
        <f t="shared" si="6"/>
        <v>0.65272868648405657</v>
      </c>
      <c r="H40" s="150">
        <f t="shared" si="7"/>
        <v>1.4148324498517152E-5</v>
      </c>
      <c r="I40" s="148">
        <f t="shared" si="8"/>
        <v>-64468.61000000003</v>
      </c>
      <c r="J40" s="151">
        <f t="shared" si="9"/>
        <v>-0.34727131351594343</v>
      </c>
      <c r="K40" s="147">
        <f>VLOOKUP($C40,'2026'!$C$205:$U$392,VLOOKUP($L$4,Master!$D$9:$G$20,4,FALSE),FALSE)</f>
        <v>54206.790000000008</v>
      </c>
      <c r="L40" s="148">
        <f>VLOOKUP($C40,'2026'!$C$8:$U$195,VLOOKUP($L$4,Master!$D$9:$G$20,4,FALSE),FALSE)</f>
        <v>25631.069999999996</v>
      </c>
      <c r="M40" s="150">
        <f t="shared" si="10"/>
        <v>0.47283873477842892</v>
      </c>
      <c r="N40" s="150">
        <f t="shared" si="11"/>
        <v>2.9926756649464068E-6</v>
      </c>
      <c r="O40" s="148">
        <f t="shared" si="12"/>
        <v>-28575.720000000012</v>
      </c>
      <c r="P40" s="151">
        <f t="shared" si="13"/>
        <v>-0.52716126522157114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IFERROR(VLOOKUP($C41,'2026'!$C$205:$U$392,19,FALSE),0)</f>
        <v>185643.35000000003</v>
      </c>
      <c r="F41" s="153">
        <f>IFERROR(VLOOKUP($C41,'2026'!$C$8:$U$195,19,FALSE),0)</f>
        <v>121174.74</v>
      </c>
      <c r="G41" s="154">
        <f t="shared" si="6"/>
        <v>0.65272868648405657</v>
      </c>
      <c r="H41" s="155">
        <f t="shared" si="7"/>
        <v>1.4148324498517152E-5</v>
      </c>
      <c r="I41" s="156">
        <f t="shared" si="8"/>
        <v>-64468.61000000003</v>
      </c>
      <c r="J41" s="157">
        <f t="shared" si="9"/>
        <v>-0.34727131351594343</v>
      </c>
      <c r="K41" s="163">
        <f>VLOOKUP($C41,'2026'!$C$205:$U$392,VLOOKUP($L$4,Master!$D$9:$G$20,4,FALSE),FALSE)</f>
        <v>54206.790000000008</v>
      </c>
      <c r="L41" s="164">
        <f>VLOOKUP($C41,'2026'!$C$8:$U$195,VLOOKUP($L$4,Master!$D$9:$G$20,4,FALSE),FALSE)</f>
        <v>25631.069999999996</v>
      </c>
      <c r="M41" s="155">
        <f t="shared" si="10"/>
        <v>0.47283873477842892</v>
      </c>
      <c r="N41" s="155">
        <f t="shared" si="11"/>
        <v>2.9926756649464068E-6</v>
      </c>
      <c r="O41" s="156">
        <f t="shared" si="12"/>
        <v>-28575.720000000012</v>
      </c>
      <c r="P41" s="157">
        <f t="shared" si="13"/>
        <v>-0.52716126522157114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IFERROR(VLOOKUP($C42,'2026'!$C$205:$U$392,19,FALSE),0)</f>
        <v>60896135.529999971</v>
      </c>
      <c r="F42" s="143">
        <f>IFERROR(VLOOKUP($C42,'2026'!$C$8:$U$195,19,FALSE),0)</f>
        <v>48813863.180000007</v>
      </c>
      <c r="G42" s="144">
        <f t="shared" si="6"/>
        <v>0.80159213314861777</v>
      </c>
      <c r="H42" s="145">
        <f t="shared" si="7"/>
        <v>5.699491299068259E-3</v>
      </c>
      <c r="I42" s="143">
        <f t="shared" si="8"/>
        <v>-12082272.349999964</v>
      </c>
      <c r="J42" s="146">
        <f t="shared" si="9"/>
        <v>-0.19840786685138229</v>
      </c>
      <c r="K42" s="142">
        <f>VLOOKUP($C42,'2026'!$C$205:$U$392,VLOOKUP($L$4,Master!$D$9:$G$20,4,FALSE),FALSE)</f>
        <v>20919579.189999986</v>
      </c>
      <c r="L42" s="143">
        <f>VLOOKUP($C42,'2026'!$C$8:$U$195,VLOOKUP($L$4,Master!$D$9:$G$20,4,FALSE),FALSE)</f>
        <v>17749589.740000002</v>
      </c>
      <c r="M42" s="145">
        <f t="shared" si="10"/>
        <v>0.84846781949058958</v>
      </c>
      <c r="N42" s="145">
        <f t="shared" si="11"/>
        <v>2.0724365107535675E-3</v>
      </c>
      <c r="O42" s="143">
        <f t="shared" si="12"/>
        <v>-3169989.4499999844</v>
      </c>
      <c r="P42" s="146">
        <f t="shared" si="13"/>
        <v>-0.15153218050941045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IFERROR(VLOOKUP($C43,'2026'!$C$205:$U$392,19,FALSE),0)</f>
        <v>35576502.549999997</v>
      </c>
      <c r="F43" s="148">
        <f>IFERROR(VLOOKUP($C43,'2026'!$C$8:$U$195,19,FALSE),0)</f>
        <v>26083421.43</v>
      </c>
      <c r="G43" s="149">
        <f t="shared" si="6"/>
        <v>0.7331642955442792</v>
      </c>
      <c r="H43" s="150">
        <f t="shared" si="7"/>
        <v>3.0454920755201642E-3</v>
      </c>
      <c r="I43" s="148">
        <f t="shared" si="8"/>
        <v>-9493081.1199999973</v>
      </c>
      <c r="J43" s="151">
        <f t="shared" si="9"/>
        <v>-0.2668357044557208</v>
      </c>
      <c r="K43" s="147">
        <f>VLOOKUP($C43,'2026'!$C$205:$U$392,VLOOKUP($L$4,Master!$D$9:$G$20,4,FALSE),FALSE)</f>
        <v>12323346.609999996</v>
      </c>
      <c r="L43" s="148">
        <f>VLOOKUP($C43,'2026'!$C$8:$U$195,VLOOKUP($L$4,Master!$D$9:$G$20,4,FALSE),FALSE)</f>
        <v>8695017.1500000004</v>
      </c>
      <c r="M43" s="150">
        <f t="shared" si="10"/>
        <v>0.70557271698779256</v>
      </c>
      <c r="N43" s="150">
        <f t="shared" si="11"/>
        <v>1.0152274653807533E-3</v>
      </c>
      <c r="O43" s="148">
        <f t="shared" si="12"/>
        <v>-3628329.4599999953</v>
      </c>
      <c r="P43" s="151">
        <f t="shared" si="13"/>
        <v>-0.29442728301220739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IFERROR(VLOOKUP($C44,'2026'!$C$205:$U$392,19,FALSE),0)</f>
        <v>35576502.549999997</v>
      </c>
      <c r="F44" s="153">
        <f>IFERROR(VLOOKUP($C44,'2026'!$C$8:$U$195,19,FALSE),0)</f>
        <v>26083421.43</v>
      </c>
      <c r="G44" s="154">
        <f t="shared" si="6"/>
        <v>0.7331642955442792</v>
      </c>
      <c r="H44" s="155">
        <f t="shared" si="7"/>
        <v>3.0454920755201642E-3</v>
      </c>
      <c r="I44" s="156">
        <f t="shared" si="8"/>
        <v>-9493081.1199999973</v>
      </c>
      <c r="J44" s="157">
        <f t="shared" si="9"/>
        <v>-0.2668357044557208</v>
      </c>
      <c r="K44" s="163">
        <f>VLOOKUP($C44,'2026'!$C$205:$U$392,VLOOKUP($L$4,Master!$D$9:$G$20,4,FALSE),FALSE)</f>
        <v>12323346.609999996</v>
      </c>
      <c r="L44" s="164">
        <f>VLOOKUP($C44,'2026'!$C$8:$U$195,VLOOKUP($L$4,Master!$D$9:$G$20,4,FALSE),FALSE)</f>
        <v>8695017.1500000004</v>
      </c>
      <c r="M44" s="155">
        <f t="shared" si="10"/>
        <v>0.70557271698779256</v>
      </c>
      <c r="N44" s="155">
        <f t="shared" si="11"/>
        <v>1.0152274653807533E-3</v>
      </c>
      <c r="O44" s="156">
        <f t="shared" si="12"/>
        <v>-3628329.4599999953</v>
      </c>
      <c r="P44" s="157">
        <f t="shared" si="13"/>
        <v>-0.29442728301220739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IFERROR(VLOOKUP($C45,'2026'!$C$205:$U$392,19,FALSE),0)</f>
        <v>0</v>
      </c>
      <c r="F45" s="148">
        <f>IFERROR(VLOOKUP($C45,'2026'!$C$8:$U$195,19,FALSE),0)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VLOOKUP($C45,'2026'!$C$205:$U$392,VLOOKUP($L$4,Master!$D$9:$G$20,4,FALSE),FALSE)</f>
        <v>0</v>
      </c>
      <c r="L45" s="148">
        <f>VLOOKUP($C45,'2026'!$C$8:$U$195,VLOOKUP($L$4,Master!$D$9:$G$20,4,FALSE),FALSE)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IFERROR(VLOOKUP($C46,'2026'!$C$205:$U$392,19,FALSE),0)</f>
        <v>0</v>
      </c>
      <c r="F46" s="153">
        <f>IFERROR(VLOOKUP($C46,'2026'!$C$8:$U$195,19,FALSE),0)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VLOOKUP($C46,'2026'!$C$205:$U$392,VLOOKUP($L$4,Master!$D$9:$G$20,4,FALSE),FALSE)</f>
        <v>0</v>
      </c>
      <c r="L46" s="164">
        <f>VLOOKUP($C46,'2026'!$C$8:$U$195,VLOOKUP($L$4,Master!$D$9:$G$20,4,FALSE),FALSE)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IFERROR(VLOOKUP($C47,'2026'!$C$205:$U$392,19,FALSE),0)</f>
        <v>13086402.759999979</v>
      </c>
      <c r="F47" s="148">
        <f>IFERROR(VLOOKUP($C47,'2026'!$C$8:$U$195,19,FALSE),0)</f>
        <v>13108351.090000007</v>
      </c>
      <c r="G47" s="149">
        <f t="shared" si="6"/>
        <v>1.0016771858854228</v>
      </c>
      <c r="H47" s="150">
        <f t="shared" si="7"/>
        <v>1.5305269469677518E-3</v>
      </c>
      <c r="I47" s="148">
        <f t="shared" si="8"/>
        <v>21948.330000028014</v>
      </c>
      <c r="J47" s="151">
        <f t="shared" si="9"/>
        <v>1.6771858854226528E-3</v>
      </c>
      <c r="K47" s="147">
        <f>VLOOKUP($C47,'2026'!$C$205:$U$392,VLOOKUP($L$4,Master!$D$9:$G$20,4,FALSE),FALSE)</f>
        <v>4358648.4699999942</v>
      </c>
      <c r="L47" s="148">
        <f>VLOOKUP($C47,'2026'!$C$8:$U$195,VLOOKUP($L$4,Master!$D$9:$G$20,4,FALSE),FALSE)</f>
        <v>5280861.8000000017</v>
      </c>
      <c r="M47" s="150">
        <f t="shared" si="10"/>
        <v>1.2115824059562226</v>
      </c>
      <c r="N47" s="150">
        <f t="shared" si="11"/>
        <v>6.1659176143661135E-4</v>
      </c>
      <c r="O47" s="148">
        <f t="shared" si="12"/>
        <v>922213.33000000753</v>
      </c>
      <c r="P47" s="151">
        <f t="shared" si="13"/>
        <v>0.21158240595622266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IFERROR(VLOOKUP($C48,'2026'!$C$205:$U$392,19,FALSE),0)</f>
        <v>13086402.759999979</v>
      </c>
      <c r="F48" s="153">
        <f>IFERROR(VLOOKUP($C48,'2026'!$C$8:$U$195,19,FALSE),0)</f>
        <v>13108351.090000007</v>
      </c>
      <c r="G48" s="154">
        <f t="shared" si="6"/>
        <v>1.0016771858854228</v>
      </c>
      <c r="H48" s="155">
        <f t="shared" si="7"/>
        <v>1.5305269469677518E-3</v>
      </c>
      <c r="I48" s="156">
        <f t="shared" si="8"/>
        <v>21948.330000028014</v>
      </c>
      <c r="J48" s="157">
        <f t="shared" si="9"/>
        <v>1.6771858854226528E-3</v>
      </c>
      <c r="K48" s="163">
        <f>VLOOKUP($C48,'2026'!$C$205:$U$392,VLOOKUP($L$4,Master!$D$9:$G$20,4,FALSE),FALSE)</f>
        <v>4358648.4699999942</v>
      </c>
      <c r="L48" s="164">
        <f>VLOOKUP($C48,'2026'!$C$8:$U$195,VLOOKUP($L$4,Master!$D$9:$G$20,4,FALSE),FALSE)</f>
        <v>5280861.8000000017</v>
      </c>
      <c r="M48" s="155">
        <f t="shared" si="10"/>
        <v>1.2115824059562226</v>
      </c>
      <c r="N48" s="155">
        <f t="shared" si="11"/>
        <v>6.1659176143661135E-4</v>
      </c>
      <c r="O48" s="156">
        <f t="shared" si="12"/>
        <v>922213.33000000753</v>
      </c>
      <c r="P48" s="157">
        <f t="shared" si="13"/>
        <v>0.21158240595622266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IFERROR(VLOOKUP($C49,'2026'!$C$205:$U$392,19,FALSE),0)</f>
        <v>4456197.5</v>
      </c>
      <c r="F49" s="148">
        <f>IFERROR(VLOOKUP($C49,'2026'!$C$8:$U$195,19,FALSE),0)</f>
        <v>3134891.96</v>
      </c>
      <c r="G49" s="149">
        <f t="shared" si="6"/>
        <v>0.70349035472507671</v>
      </c>
      <c r="H49" s="150">
        <f t="shared" si="7"/>
        <v>3.6602899843542024E-4</v>
      </c>
      <c r="I49" s="148">
        <f t="shared" si="8"/>
        <v>-1321305.54</v>
      </c>
      <c r="J49" s="151">
        <f t="shared" si="9"/>
        <v>-0.29650964527492329</v>
      </c>
      <c r="K49" s="147">
        <f>VLOOKUP($C49,'2026'!$C$205:$U$392,VLOOKUP($L$4,Master!$D$9:$G$20,4,FALSE),FALSE)</f>
        <v>1490008.1800000004</v>
      </c>
      <c r="L49" s="148">
        <f>VLOOKUP($C49,'2026'!$C$8:$U$195,VLOOKUP($L$4,Master!$D$9:$G$20,4,FALSE),FALSE)</f>
        <v>1093611.1300000001</v>
      </c>
      <c r="M49" s="150">
        <f t="shared" si="10"/>
        <v>0.73396317193372707</v>
      </c>
      <c r="N49" s="150">
        <f t="shared" si="11"/>
        <v>1.276896912873923E-4</v>
      </c>
      <c r="O49" s="148">
        <f t="shared" si="12"/>
        <v>-396397.05000000028</v>
      </c>
      <c r="P49" s="151">
        <f t="shared" si="13"/>
        <v>-0.26603682806627288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IFERROR(VLOOKUP($C50,'2026'!$C$205:$U$392,19,FALSE),0)</f>
        <v>4456197.5</v>
      </c>
      <c r="F50" s="153">
        <f>IFERROR(VLOOKUP($C50,'2026'!$C$8:$U$195,19,FALSE),0)</f>
        <v>3134891.96</v>
      </c>
      <c r="G50" s="154">
        <f t="shared" si="6"/>
        <v>0.70349035472507671</v>
      </c>
      <c r="H50" s="155">
        <f t="shared" si="7"/>
        <v>3.6602899843542024E-4</v>
      </c>
      <c r="I50" s="156">
        <f t="shared" si="8"/>
        <v>-1321305.54</v>
      </c>
      <c r="J50" s="157">
        <f t="shared" si="9"/>
        <v>-0.29650964527492329</v>
      </c>
      <c r="K50" s="163">
        <f>VLOOKUP($C50,'2026'!$C$205:$U$392,VLOOKUP($L$4,Master!$D$9:$G$20,4,FALSE),FALSE)</f>
        <v>1490008.1800000004</v>
      </c>
      <c r="L50" s="164">
        <f>VLOOKUP($C50,'2026'!$C$8:$U$195,VLOOKUP($L$4,Master!$D$9:$G$20,4,FALSE),FALSE)</f>
        <v>1093611.1300000001</v>
      </c>
      <c r="M50" s="155">
        <f t="shared" si="10"/>
        <v>0.73396317193372707</v>
      </c>
      <c r="N50" s="155">
        <f t="shared" si="11"/>
        <v>1.276896912873923E-4</v>
      </c>
      <c r="O50" s="156">
        <f t="shared" si="12"/>
        <v>-396397.05000000028</v>
      </c>
      <c r="P50" s="157">
        <f t="shared" si="13"/>
        <v>-0.26603682806627288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IFERROR(VLOOKUP($C51,'2026'!$C$205:$U$392,19,FALSE),0)</f>
        <v>0</v>
      </c>
      <c r="F51" s="148">
        <f>IFERROR(VLOOKUP($C51,'2026'!$C$8:$U$195,19,FALSE),0)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VLOOKUP($C51,'2026'!$C$205:$U$392,VLOOKUP($L$4,Master!$D$9:$G$20,4,FALSE),FALSE)</f>
        <v>0</v>
      </c>
      <c r="L51" s="148">
        <f>VLOOKUP($C51,'2026'!$C$8:$U$195,VLOOKUP($L$4,Master!$D$9:$G$20,4,FALSE),FALSE)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IFERROR(VLOOKUP($C52,'2026'!$C$205:$U$392,19,FALSE),0)</f>
        <v>0</v>
      </c>
      <c r="F52" s="153">
        <f>IFERROR(VLOOKUP($C52,'2026'!$C$8:$U$195,19,FALSE),0)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VLOOKUP($C52,'2026'!$C$205:$U$392,VLOOKUP($L$4,Master!$D$9:$G$20,4,FALSE),FALSE)</f>
        <v>0</v>
      </c>
      <c r="L52" s="164">
        <f>VLOOKUP($C52,'2026'!$C$8:$U$195,VLOOKUP($L$4,Master!$D$9:$G$20,4,FALSE),FALSE)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IFERROR(VLOOKUP($C53,'2026'!$C$205:$U$392,19,FALSE),0)</f>
        <v>7777032.7199999951</v>
      </c>
      <c r="F53" s="148">
        <f>IFERROR(VLOOKUP($C53,'2026'!$C$8:$U$195,19,FALSE),0)</f>
        <v>6487198.7000000002</v>
      </c>
      <c r="G53" s="149">
        <f t="shared" si="6"/>
        <v>0.83414830997393619</v>
      </c>
      <c r="H53" s="150">
        <f t="shared" si="7"/>
        <v>7.5744327814492214E-4</v>
      </c>
      <c r="I53" s="148">
        <f t="shared" si="8"/>
        <v>-1289834.0199999949</v>
      </c>
      <c r="J53" s="151">
        <f t="shared" si="9"/>
        <v>-0.16585169002606379</v>
      </c>
      <c r="K53" s="147">
        <f>VLOOKUP($C53,'2026'!$C$205:$U$392,VLOOKUP($L$4,Master!$D$9:$G$20,4,FALSE),FALSE)</f>
        <v>2747575.9299999964</v>
      </c>
      <c r="L53" s="148">
        <f>VLOOKUP($C53,'2026'!$C$8:$U$195,VLOOKUP($L$4,Master!$D$9:$G$20,4,FALSE),FALSE)</f>
        <v>2680099.6599999992</v>
      </c>
      <c r="M53" s="150">
        <f t="shared" si="10"/>
        <v>0.97544152674244844</v>
      </c>
      <c r="N53" s="150">
        <f t="shared" si="11"/>
        <v>3.1292759264881013E-4</v>
      </c>
      <c r="O53" s="148">
        <f t="shared" si="12"/>
        <v>-67476.269999997225</v>
      </c>
      <c r="P53" s="151">
        <f t="shared" si="13"/>
        <v>-2.4558473257551543E-2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IFERROR(VLOOKUP($C54,'2026'!$C$205:$U$392,19,FALSE),0)</f>
        <v>7777032.7199999951</v>
      </c>
      <c r="F54" s="153">
        <f>IFERROR(VLOOKUP($C54,'2026'!$C$8:$U$195,19,FALSE),0)</f>
        <v>6487198.7000000002</v>
      </c>
      <c r="G54" s="154">
        <f t="shared" si="6"/>
        <v>0.83414830997393619</v>
      </c>
      <c r="H54" s="155">
        <f t="shared" si="7"/>
        <v>7.5744327814492214E-4</v>
      </c>
      <c r="I54" s="156">
        <f t="shared" si="8"/>
        <v>-1289834.0199999949</v>
      </c>
      <c r="J54" s="157">
        <f t="shared" si="9"/>
        <v>-0.16585169002606379</v>
      </c>
      <c r="K54" s="163">
        <f>VLOOKUP($C54,'2026'!$C$205:$U$392,VLOOKUP($L$4,Master!$D$9:$G$20,4,FALSE),FALSE)</f>
        <v>2747575.9299999964</v>
      </c>
      <c r="L54" s="164">
        <f>VLOOKUP($C54,'2026'!$C$8:$U$195,VLOOKUP($L$4,Master!$D$9:$G$20,4,FALSE),FALSE)</f>
        <v>2680099.6599999992</v>
      </c>
      <c r="M54" s="155">
        <f t="shared" si="10"/>
        <v>0.97544152674244844</v>
      </c>
      <c r="N54" s="155">
        <f t="shared" si="11"/>
        <v>3.1292759264881013E-4</v>
      </c>
      <c r="O54" s="156">
        <f t="shared" si="12"/>
        <v>-67476.269999997225</v>
      </c>
      <c r="P54" s="157">
        <f t="shared" si="13"/>
        <v>-2.4558473257551543E-2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IFERROR(VLOOKUP($C55,'2026'!$C$205:$U$392,19,FALSE),0)</f>
        <v>95694141.400000006</v>
      </c>
      <c r="F55" s="143">
        <f>IFERROR(VLOOKUP($C55,'2026'!$C$8:$U$195,19,FALSE),0)</f>
        <v>58728230.189999998</v>
      </c>
      <c r="G55" s="144">
        <f t="shared" si="6"/>
        <v>0.61370768712492985</v>
      </c>
      <c r="H55" s="145">
        <f t="shared" si="7"/>
        <v>6.8570896702706483E-3</v>
      </c>
      <c r="I55" s="143">
        <f t="shared" si="8"/>
        <v>-36965911.210000008</v>
      </c>
      <c r="J55" s="146">
        <f t="shared" si="9"/>
        <v>-0.38629231287507015</v>
      </c>
      <c r="K55" s="142">
        <f>VLOOKUP($C55,'2026'!$C$205:$U$392,VLOOKUP($L$4,Master!$D$9:$G$20,4,FALSE),FALSE)</f>
        <v>32566084.18</v>
      </c>
      <c r="L55" s="143">
        <f>VLOOKUP($C55,'2026'!$C$8:$U$195,VLOOKUP($L$4,Master!$D$9:$G$20,4,FALSE),FALSE)</f>
        <v>35701438.559999995</v>
      </c>
      <c r="M55" s="145">
        <f t="shared" si="10"/>
        <v>1.0962766773760761</v>
      </c>
      <c r="N55" s="145">
        <f t="shared" si="11"/>
        <v>4.1684887280199886E-3</v>
      </c>
      <c r="O55" s="143">
        <f t="shared" si="12"/>
        <v>3135354.3799999952</v>
      </c>
      <c r="P55" s="146">
        <f t="shared" si="13"/>
        <v>9.6276677376076078E-2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IFERROR(VLOOKUP($C56,'2026'!$C$205:$U$392,19,FALSE),0)</f>
        <v>10911478.619999992</v>
      </c>
      <c r="F56" s="148">
        <f>IFERROR(VLOOKUP($C56,'2026'!$C$8:$U$195,19,FALSE),0)</f>
        <v>7985498.7400000002</v>
      </c>
      <c r="G56" s="149">
        <f t="shared" si="6"/>
        <v>0.73184386993740047</v>
      </c>
      <c r="H56" s="150">
        <f t="shared" si="7"/>
        <v>9.3238431917427552E-4</v>
      </c>
      <c r="I56" s="148">
        <f t="shared" si="8"/>
        <v>-2925979.8799999915</v>
      </c>
      <c r="J56" s="151">
        <f t="shared" si="9"/>
        <v>-0.26815613006259953</v>
      </c>
      <c r="K56" s="147">
        <f>VLOOKUP($C56,'2026'!$C$205:$U$392,VLOOKUP($L$4,Master!$D$9:$G$20,4,FALSE),FALSE)</f>
        <v>4705605.0499999877</v>
      </c>
      <c r="L56" s="148">
        <f>VLOOKUP($C56,'2026'!$C$8:$U$195,VLOOKUP($L$4,Master!$D$9:$G$20,4,FALSE),FALSE)</f>
        <v>2361317.6799999997</v>
      </c>
      <c r="M56" s="150">
        <f t="shared" si="10"/>
        <v>0.50180957707022311</v>
      </c>
      <c r="N56" s="150">
        <f t="shared" si="11"/>
        <v>2.7570670901151244E-4</v>
      </c>
      <c r="O56" s="148">
        <f t="shared" si="12"/>
        <v>-2344287.369999988</v>
      </c>
      <c r="P56" s="151">
        <f t="shared" si="13"/>
        <v>-0.49819042292977694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IFERROR(VLOOKUP($C57,'2026'!$C$205:$U$392,19,FALSE),0)</f>
        <v>10911478.619999992</v>
      </c>
      <c r="F57" s="153">
        <f>IFERROR(VLOOKUP($C57,'2026'!$C$8:$U$195,19,FALSE),0)</f>
        <v>7985498.7400000002</v>
      </c>
      <c r="G57" s="154">
        <f t="shared" si="6"/>
        <v>0.73184386993740047</v>
      </c>
      <c r="H57" s="155">
        <f t="shared" si="7"/>
        <v>9.3238431917427552E-4</v>
      </c>
      <c r="I57" s="156">
        <f t="shared" si="8"/>
        <v>-2925979.8799999915</v>
      </c>
      <c r="J57" s="157">
        <f t="shared" si="9"/>
        <v>-0.26815613006259953</v>
      </c>
      <c r="K57" s="163">
        <f>VLOOKUP($C57,'2026'!$C$205:$U$392,VLOOKUP($L$4,Master!$D$9:$G$20,4,FALSE),FALSE)</f>
        <v>4705605.0499999877</v>
      </c>
      <c r="L57" s="164">
        <f>VLOOKUP($C57,'2026'!$C$8:$U$195,VLOOKUP($L$4,Master!$D$9:$G$20,4,FALSE),FALSE)</f>
        <v>2361317.6799999997</v>
      </c>
      <c r="M57" s="155">
        <f t="shared" si="10"/>
        <v>0.50180957707022311</v>
      </c>
      <c r="N57" s="155">
        <f t="shared" si="11"/>
        <v>2.7570670901151244E-4</v>
      </c>
      <c r="O57" s="156">
        <f t="shared" si="12"/>
        <v>-2344287.369999988</v>
      </c>
      <c r="P57" s="157">
        <f t="shared" si="13"/>
        <v>-0.49819042292977694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IFERROR(VLOOKUP($C58,'2026'!$C$205:$U$392,19,FALSE),0)</f>
        <v>0</v>
      </c>
      <c r="F58" s="153">
        <f>IFERROR(VLOOKUP($C58,'2026'!$C$8:$U$195,19,FALSE),0)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VLOOKUP($C58,'2026'!$C$205:$U$392,VLOOKUP($L$4,Master!$D$9:$G$20,4,FALSE),FALSE)</f>
        <v>0</v>
      </c>
      <c r="L58" s="164">
        <f>VLOOKUP($C58,'2026'!$C$8:$U$195,VLOOKUP($L$4,Master!$D$9:$G$20,4,FALSE),FALSE)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IFERROR(VLOOKUP($C59,'2026'!$C$205:$U$392,19,FALSE),0)</f>
        <v>6725056.0299999993</v>
      </c>
      <c r="F59" s="148">
        <f>IFERROR(VLOOKUP($C59,'2026'!$C$8:$U$195,19,FALSE),0)</f>
        <v>3336980.5700000003</v>
      </c>
      <c r="G59" s="149">
        <f t="shared" si="6"/>
        <v>0.4962011550705252</v>
      </c>
      <c r="H59" s="150">
        <f t="shared" si="7"/>
        <v>3.8962480092473672E-4</v>
      </c>
      <c r="I59" s="148">
        <f t="shared" si="8"/>
        <v>-3388075.459999999</v>
      </c>
      <c r="J59" s="151">
        <f t="shared" si="9"/>
        <v>-0.5037988449294748</v>
      </c>
      <c r="K59" s="147">
        <f>VLOOKUP($C59,'2026'!$C$205:$U$392,VLOOKUP($L$4,Master!$D$9:$G$20,4,FALSE),FALSE)</f>
        <v>1706954.370000001</v>
      </c>
      <c r="L59" s="148">
        <f>VLOOKUP($C59,'2026'!$C$8:$U$195,VLOOKUP($L$4,Master!$D$9:$G$20,4,FALSE),FALSE)</f>
        <v>1529329.9499999997</v>
      </c>
      <c r="M59" s="150">
        <f t="shared" si="10"/>
        <v>0.89594073331907453</v>
      </c>
      <c r="N59" s="150">
        <f t="shared" si="11"/>
        <v>1.7856408355323072E-4</v>
      </c>
      <c r="O59" s="148">
        <f t="shared" si="12"/>
        <v>-177624.42000000132</v>
      </c>
      <c r="P59" s="151">
        <f t="shared" si="13"/>
        <v>-0.10405926668092552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IFERROR(VLOOKUP($C60,'2026'!$C$205:$U$392,19,FALSE),0)</f>
        <v>6395619.959999999</v>
      </c>
      <c r="F60" s="153">
        <f>IFERROR(VLOOKUP($C60,'2026'!$C$8:$U$195,19,FALSE),0)</f>
        <v>3246623.1500000004</v>
      </c>
      <c r="G60" s="154">
        <f t="shared" si="6"/>
        <v>0.50763228120264992</v>
      </c>
      <c r="H60" s="155">
        <f t="shared" si="7"/>
        <v>3.7907469700861692E-4</v>
      </c>
      <c r="I60" s="156">
        <f t="shared" si="8"/>
        <v>-3148996.8099999987</v>
      </c>
      <c r="J60" s="157">
        <f t="shared" si="9"/>
        <v>-0.49236771879735003</v>
      </c>
      <c r="K60" s="163">
        <f>VLOOKUP($C60,'2026'!$C$205:$U$392,VLOOKUP($L$4,Master!$D$9:$G$20,4,FALSE),FALSE)</f>
        <v>1619105.2400000012</v>
      </c>
      <c r="L60" s="164">
        <f>VLOOKUP($C60,'2026'!$C$8:$U$195,VLOOKUP($L$4,Master!$D$9:$G$20,4,FALSE),FALSE)</f>
        <v>1496529.4999999998</v>
      </c>
      <c r="M60" s="155">
        <f t="shared" si="10"/>
        <v>0.92429414903258467</v>
      </c>
      <c r="N60" s="155">
        <f t="shared" si="11"/>
        <v>1.7473431333629122E-4</v>
      </c>
      <c r="O60" s="156">
        <f t="shared" si="12"/>
        <v>-122575.74000000139</v>
      </c>
      <c r="P60" s="157">
        <f t="shared" si="13"/>
        <v>-7.5705850967415375E-2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IFERROR(VLOOKUP($C61,'2026'!$C$205:$U$392,19,FALSE),0)</f>
        <v>70128.72</v>
      </c>
      <c r="F61" s="153">
        <f>IFERROR(VLOOKUP($C61,'2026'!$C$8:$U$195,19,FALSE),0)</f>
        <v>46499.770000000004</v>
      </c>
      <c r="G61" s="154">
        <f t="shared" si="6"/>
        <v>0.66306315016158868</v>
      </c>
      <c r="H61" s="155">
        <f t="shared" si="7"/>
        <v>5.4292985078112234E-6</v>
      </c>
      <c r="I61" s="156">
        <f t="shared" si="8"/>
        <v>-23628.949999999997</v>
      </c>
      <c r="J61" s="157">
        <f t="shared" si="9"/>
        <v>-0.33693684983841138</v>
      </c>
      <c r="K61" s="163">
        <f>VLOOKUP($C61,'2026'!$C$205:$U$392,VLOOKUP($L$4,Master!$D$9:$G$20,4,FALSE),FALSE)</f>
        <v>22671.179999999993</v>
      </c>
      <c r="L61" s="164">
        <f>VLOOKUP($C61,'2026'!$C$8:$U$195,VLOOKUP($L$4,Master!$D$9:$G$20,4,FALSE),FALSE)</f>
        <v>18265.689999999999</v>
      </c>
      <c r="M61" s="155">
        <f t="shared" si="10"/>
        <v>0.8056788398310103</v>
      </c>
      <c r="N61" s="155">
        <f t="shared" si="11"/>
        <v>2.1326962146510053E-6</v>
      </c>
      <c r="O61" s="156">
        <f t="shared" si="12"/>
        <v>-4405.4899999999943</v>
      </c>
      <c r="P61" s="157">
        <f t="shared" si="13"/>
        <v>-0.1943211601689897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IFERROR(VLOOKUP($C62,'2026'!$C$205:$U$392,19,FALSE),0)</f>
        <v>259307.34999999998</v>
      </c>
      <c r="F62" s="153">
        <f>IFERROR(VLOOKUP($C62,'2026'!$C$8:$U$195,19,FALSE),0)</f>
        <v>43857.649999999994</v>
      </c>
      <c r="G62" s="154">
        <f t="shared" si="6"/>
        <v>0.16913384830780923</v>
      </c>
      <c r="H62" s="155">
        <f t="shared" si="7"/>
        <v>5.1208054083086185E-6</v>
      </c>
      <c r="I62" s="156">
        <f t="shared" si="8"/>
        <v>-215449.69999999998</v>
      </c>
      <c r="J62" s="157">
        <f t="shared" si="9"/>
        <v>-0.8308661516921908</v>
      </c>
      <c r="K62" s="163">
        <f>VLOOKUP($C62,'2026'!$C$205:$U$392,VLOOKUP($L$4,Master!$D$9:$G$20,4,FALSE),FALSE)</f>
        <v>65177.950000000004</v>
      </c>
      <c r="L62" s="164">
        <f>VLOOKUP($C62,'2026'!$C$8:$U$195,VLOOKUP($L$4,Master!$D$9:$G$20,4,FALSE),FALSE)</f>
        <v>14534.759999999998</v>
      </c>
      <c r="M62" s="155">
        <f t="shared" si="10"/>
        <v>0.22300118368251837</v>
      </c>
      <c r="N62" s="155">
        <f t="shared" si="11"/>
        <v>1.6970740022884896E-6</v>
      </c>
      <c r="O62" s="156">
        <f t="shared" si="12"/>
        <v>-50643.19</v>
      </c>
      <c r="P62" s="157">
        <f t="shared" si="13"/>
        <v>-0.77699881631748158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IFERROR(VLOOKUP($C63,'2026'!$C$205:$U$392,19,FALSE),0)</f>
        <v>125515.59</v>
      </c>
      <c r="F63" s="148">
        <f>IFERROR(VLOOKUP($C63,'2026'!$C$8:$U$195,19,FALSE),0)</f>
        <v>67833.76999999999</v>
      </c>
      <c r="G63" s="149">
        <f t="shared" si="6"/>
        <v>0.54044099223052688</v>
      </c>
      <c r="H63" s="150">
        <f t="shared" si="7"/>
        <v>7.9202496322069908E-6</v>
      </c>
      <c r="I63" s="148">
        <f t="shared" si="8"/>
        <v>-57681.820000000007</v>
      </c>
      <c r="J63" s="151">
        <f t="shared" si="9"/>
        <v>-0.45955900776947317</v>
      </c>
      <c r="K63" s="147">
        <f>VLOOKUP($C63,'2026'!$C$205:$U$392,VLOOKUP($L$4,Master!$D$9:$G$20,4,FALSE),FALSE)</f>
        <v>40235.849999999984</v>
      </c>
      <c r="L63" s="148">
        <f>VLOOKUP($C63,'2026'!$C$8:$U$195,VLOOKUP($L$4,Master!$D$9:$G$20,4,FALSE),FALSE)</f>
        <v>15065.559999999998</v>
      </c>
      <c r="M63" s="150">
        <f t="shared" si="10"/>
        <v>0.37443125968508195</v>
      </c>
      <c r="N63" s="150">
        <f t="shared" si="11"/>
        <v>1.7590500432010833E-6</v>
      </c>
      <c r="O63" s="148">
        <f t="shared" si="12"/>
        <v>-25170.289999999986</v>
      </c>
      <c r="P63" s="151">
        <f t="shared" si="13"/>
        <v>-0.62556874031491805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IFERROR(VLOOKUP($C64,'2026'!$C$205:$U$392,19,FALSE),0)</f>
        <v>0</v>
      </c>
      <c r="F64" s="153">
        <f>IFERROR(VLOOKUP($C64,'2026'!$C$8:$U$195,19,FALSE),0)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VLOOKUP($C64,'2026'!$C$205:$U$392,VLOOKUP($L$4,Master!$D$9:$G$20,4,FALSE),FALSE)</f>
        <v>0</v>
      </c>
      <c r="L64" s="164">
        <f>VLOOKUP($C64,'2026'!$C$8:$U$195,VLOOKUP($L$4,Master!$D$9:$G$20,4,FALSE),FALSE)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IFERROR(VLOOKUP($C65,'2026'!$C$205:$U$392,19,FALSE),0)</f>
        <v>125515.59</v>
      </c>
      <c r="F65" s="153">
        <f>IFERROR(VLOOKUP($C65,'2026'!$C$8:$U$195,19,FALSE),0)</f>
        <v>67833.76999999999</v>
      </c>
      <c r="G65" s="154">
        <f t="shared" si="6"/>
        <v>0.54044099223052688</v>
      </c>
      <c r="H65" s="155">
        <f t="shared" si="7"/>
        <v>7.9202496322069908E-6</v>
      </c>
      <c r="I65" s="156">
        <f t="shared" si="8"/>
        <v>-57681.820000000007</v>
      </c>
      <c r="J65" s="157">
        <f t="shared" si="9"/>
        <v>-0.45955900776947317</v>
      </c>
      <c r="K65" s="163">
        <f>VLOOKUP($C65,'2026'!$C$205:$U$392,VLOOKUP($L$4,Master!$D$9:$G$20,4,FALSE),FALSE)</f>
        <v>40235.849999999984</v>
      </c>
      <c r="L65" s="164">
        <f>VLOOKUP($C65,'2026'!$C$8:$U$195,VLOOKUP($L$4,Master!$D$9:$G$20,4,FALSE),FALSE)</f>
        <v>15065.559999999998</v>
      </c>
      <c r="M65" s="155">
        <f t="shared" si="10"/>
        <v>0.37443125968508195</v>
      </c>
      <c r="N65" s="155">
        <f t="shared" si="11"/>
        <v>1.7590500432010833E-6</v>
      </c>
      <c r="O65" s="156">
        <f t="shared" si="12"/>
        <v>-25170.289999999986</v>
      </c>
      <c r="P65" s="157">
        <f t="shared" si="13"/>
        <v>-0.62556874031491805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IFERROR(VLOOKUP($C66,'2026'!$C$205:$U$392,19,FALSE),0)</f>
        <v>0</v>
      </c>
      <c r="F66" s="153">
        <f>IFERROR(VLOOKUP($C66,'2026'!$C$8:$U$195,19,FALSE),0)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VLOOKUP($C66,'2026'!$C$205:$U$392,VLOOKUP($L$4,Master!$D$9:$G$20,4,FALSE),FALSE)</f>
        <v>0</v>
      </c>
      <c r="L66" s="164">
        <f>VLOOKUP($C66,'2026'!$C$8:$U$195,VLOOKUP($L$4,Master!$D$9:$G$20,4,FALSE),FALSE)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IFERROR(VLOOKUP($C67,'2026'!$C$205:$U$392,19,FALSE),0)</f>
        <v>0</v>
      </c>
      <c r="F67" s="153">
        <f>IFERROR(VLOOKUP($C67,'2026'!$C$8:$U$195,19,FALSE),0)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VLOOKUP($C67,'2026'!$C$205:$U$392,VLOOKUP($L$4,Master!$D$9:$G$20,4,FALSE),FALSE)</f>
        <v>0</v>
      </c>
      <c r="L67" s="164">
        <f>VLOOKUP($C67,'2026'!$C$8:$U$195,VLOOKUP($L$4,Master!$D$9:$G$20,4,FALSE),FALSE)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IFERROR(VLOOKUP($C68,'2026'!$C$205:$U$392,19,FALSE),0)</f>
        <v>0</v>
      </c>
      <c r="F68" s="153">
        <f>IFERROR(VLOOKUP($C68,'2026'!$C$8:$U$195,19,FALSE),0)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VLOOKUP($C68,'2026'!$C$205:$U$392,VLOOKUP($L$4,Master!$D$9:$G$20,4,FALSE),FALSE)</f>
        <v>0</v>
      </c>
      <c r="L68" s="164">
        <f>VLOOKUP($C68,'2026'!$C$8:$U$195,VLOOKUP($L$4,Master!$D$9:$G$20,4,FALSE),FALSE)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IFERROR(VLOOKUP($C69,'2026'!$C$205:$U$392,19,FALSE),0)</f>
        <v>0</v>
      </c>
      <c r="F69" s="153">
        <f>IFERROR(VLOOKUP($C69,'2026'!$C$8:$U$195,19,FALSE),0)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VLOOKUP($C69,'2026'!$C$205:$U$392,VLOOKUP($L$4,Master!$D$9:$G$20,4,FALSE),FALSE)</f>
        <v>0</v>
      </c>
      <c r="L69" s="164">
        <f>VLOOKUP($C69,'2026'!$C$8:$U$195,VLOOKUP($L$4,Master!$D$9:$G$20,4,FALSE),FALSE)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IFERROR(VLOOKUP($C70,'2026'!$C$205:$U$392,19,FALSE),0)</f>
        <v>738612.9800000001</v>
      </c>
      <c r="F70" s="148">
        <f>IFERROR(VLOOKUP($C70,'2026'!$C$8:$U$195,19,FALSE),0)</f>
        <v>646596.52</v>
      </c>
      <c r="G70" s="149">
        <f t="shared" si="6"/>
        <v>0.87541992560163229</v>
      </c>
      <c r="H70" s="150">
        <f t="shared" si="7"/>
        <v>7.5496406136889063E-5</v>
      </c>
      <c r="I70" s="148">
        <f t="shared" si="8"/>
        <v>-92016.460000000079</v>
      </c>
      <c r="J70" s="151">
        <f t="shared" si="9"/>
        <v>-0.12458007439836769</v>
      </c>
      <c r="K70" s="147">
        <f>VLOOKUP($C70,'2026'!$C$205:$U$392,VLOOKUP($L$4,Master!$D$9:$G$20,4,FALSE),FALSE)</f>
        <v>249816.83999999997</v>
      </c>
      <c r="L70" s="148">
        <f>VLOOKUP($C70,'2026'!$C$8:$U$195,VLOOKUP($L$4,Master!$D$9:$G$20,4,FALSE),FALSE)</f>
        <v>476331.85</v>
      </c>
      <c r="M70" s="150">
        <f t="shared" si="10"/>
        <v>1.9067243425223057</v>
      </c>
      <c r="N70" s="150">
        <f t="shared" si="11"/>
        <v>5.5616356864301894E-5</v>
      </c>
      <c r="O70" s="148">
        <f t="shared" si="12"/>
        <v>226515.01</v>
      </c>
      <c r="P70" s="151">
        <f t="shared" si="13"/>
        <v>0.90672434252230572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IFERROR(VLOOKUP($C71,'2026'!$C$205:$U$392,19,FALSE),0)</f>
        <v>0</v>
      </c>
      <c r="F71" s="153">
        <f>IFERROR(VLOOKUP($C71,'2026'!$C$8:$U$195,19,FALSE),0)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VLOOKUP($C71,'2026'!$C$205:$U$392,VLOOKUP($L$4,Master!$D$9:$G$20,4,FALSE),FALSE)</f>
        <v>0</v>
      </c>
      <c r="L71" s="164">
        <f>VLOOKUP($C71,'2026'!$C$8:$U$195,VLOOKUP($L$4,Master!$D$9:$G$20,4,FALSE),FALSE)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IFERROR(VLOOKUP($C72,'2026'!$C$205:$U$392,19,FALSE),0)</f>
        <v>0</v>
      </c>
      <c r="F72" s="153">
        <f>IFERROR(VLOOKUP($C72,'2026'!$C$8:$U$195,19,FALSE),0)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VLOOKUP($C72,'2026'!$C$205:$U$392,VLOOKUP($L$4,Master!$D$9:$G$20,4,FALSE),FALSE)</f>
        <v>0</v>
      </c>
      <c r="L72" s="164">
        <f>VLOOKUP($C72,'2026'!$C$8:$U$195,VLOOKUP($L$4,Master!$D$9:$G$20,4,FALSE),FALSE)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IFERROR(VLOOKUP($C73,'2026'!$C$205:$U$392,19,FALSE),0)</f>
        <v>738612.9800000001</v>
      </c>
      <c r="F73" s="153">
        <f>IFERROR(VLOOKUP($C73,'2026'!$C$8:$U$195,19,FALSE),0)</f>
        <v>646596.52</v>
      </c>
      <c r="G73" s="154">
        <f t="shared" si="6"/>
        <v>0.87541992560163229</v>
      </c>
      <c r="H73" s="155">
        <f t="shared" si="7"/>
        <v>7.5496406136889063E-5</v>
      </c>
      <c r="I73" s="156">
        <f t="shared" si="8"/>
        <v>-92016.460000000079</v>
      </c>
      <c r="J73" s="157">
        <f t="shared" si="9"/>
        <v>-0.12458007439836769</v>
      </c>
      <c r="K73" s="163">
        <f>VLOOKUP($C73,'2026'!$C$205:$U$392,VLOOKUP($L$4,Master!$D$9:$G$20,4,FALSE),FALSE)</f>
        <v>249816.83999999997</v>
      </c>
      <c r="L73" s="164">
        <f>VLOOKUP($C73,'2026'!$C$8:$U$195,VLOOKUP($L$4,Master!$D$9:$G$20,4,FALSE),FALSE)</f>
        <v>476331.85</v>
      </c>
      <c r="M73" s="155">
        <f t="shared" si="10"/>
        <v>1.9067243425223057</v>
      </c>
      <c r="N73" s="155">
        <f t="shared" si="11"/>
        <v>5.5616356864301894E-5</v>
      </c>
      <c r="O73" s="156">
        <f t="shared" si="12"/>
        <v>226515.01</v>
      </c>
      <c r="P73" s="157">
        <f t="shared" si="13"/>
        <v>0.90672434252230572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IFERROR(VLOOKUP($C74,'2026'!$C$205:$U$392,19,FALSE),0)</f>
        <v>59536263.880000003</v>
      </c>
      <c r="F74" s="148">
        <f>IFERROR(VLOOKUP($C74,'2026'!$C$8:$U$195,19,FALSE),0)</f>
        <v>36692497.100000001</v>
      </c>
      <c r="G74" s="149">
        <f t="shared" ref="G74:G137" si="14">IFERROR(F74/E74,0)</f>
        <v>0.61630499982257203</v>
      </c>
      <c r="H74" s="150">
        <f t="shared" ref="H74:H137" si="15">F74/$D$4</f>
        <v>4.2842044111809077E-3</v>
      </c>
      <c r="I74" s="148">
        <f t="shared" ref="I74:I137" si="16">F74-E74</f>
        <v>-22843766.780000001</v>
      </c>
      <c r="J74" s="151">
        <f t="shared" ref="J74:J137" si="17">IFERROR(I74/E74,0)</f>
        <v>-0.38369500017742803</v>
      </c>
      <c r="K74" s="147">
        <f>VLOOKUP($C74,'2026'!$C$205:$U$392,VLOOKUP($L$4,Master!$D$9:$G$20,4,FALSE),FALSE)</f>
        <v>20050911.330000006</v>
      </c>
      <c r="L74" s="148">
        <f>VLOOKUP($C74,'2026'!$C$8:$U$195,VLOOKUP($L$4,Master!$D$9:$G$20,4,FALSE),FALSE)</f>
        <v>27395195.420000002</v>
      </c>
      <c r="M74" s="150">
        <f t="shared" ref="M74:M137" si="18">IFERROR(L74/K74,0)</f>
        <v>1.366281809795425</v>
      </c>
      <c r="N74" s="150">
        <f t="shared" ref="N74:N137" si="19">L74/$D$4</f>
        <v>3.1986543936669549E-3</v>
      </c>
      <c r="O74" s="148">
        <f t="shared" ref="O74:O137" si="20">L74-K74</f>
        <v>7344284.0899999961</v>
      </c>
      <c r="P74" s="151">
        <f t="shared" ref="P74:P137" si="21">IFERROR(O74/K74,0)</f>
        <v>0.36628180979542507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IFERROR(VLOOKUP($C75,'2026'!$C$205:$U$392,19,FALSE),0)</f>
        <v>52369412.209999993</v>
      </c>
      <c r="F75" s="153">
        <f>IFERROR(VLOOKUP($C75,'2026'!$C$8:$U$195,19,FALSE),0)</f>
        <v>33130240.68</v>
      </c>
      <c r="G75" s="154">
        <f t="shared" si="14"/>
        <v>0.63262578825877569</v>
      </c>
      <c r="H75" s="155">
        <f t="shared" si="15"/>
        <v>3.8682764729234291E-3</v>
      </c>
      <c r="I75" s="156">
        <f t="shared" si="16"/>
        <v>-19239171.529999994</v>
      </c>
      <c r="J75" s="157">
        <f t="shared" si="17"/>
        <v>-0.36737421174122425</v>
      </c>
      <c r="K75" s="163">
        <f>VLOOKUP($C75,'2026'!$C$205:$U$392,VLOOKUP($L$4,Master!$D$9:$G$20,4,FALSE),FALSE)</f>
        <v>17137900.760000005</v>
      </c>
      <c r="L75" s="164">
        <f>VLOOKUP($C75,'2026'!$C$8:$U$195,VLOOKUP($L$4,Master!$D$9:$G$20,4,FALSE),FALSE)</f>
        <v>25988759.640000001</v>
      </c>
      <c r="M75" s="155">
        <f t="shared" si="18"/>
        <v>1.5164494183942276</v>
      </c>
      <c r="N75" s="155">
        <f t="shared" si="19"/>
        <v>3.0344393947177918E-3</v>
      </c>
      <c r="O75" s="156">
        <f t="shared" si="20"/>
        <v>8850858.8799999952</v>
      </c>
      <c r="P75" s="157">
        <f t="shared" si="21"/>
        <v>0.51644941839422764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IFERROR(VLOOKUP($C76,'2026'!$C$205:$U$392,19,FALSE),0)</f>
        <v>744126.14000000013</v>
      </c>
      <c r="F76" s="153">
        <f>IFERROR(VLOOKUP($C76,'2026'!$C$8:$U$195,19,FALSE),0)</f>
        <v>472426.07</v>
      </c>
      <c r="G76" s="154">
        <f t="shared" si="14"/>
        <v>0.63487363849360257</v>
      </c>
      <c r="H76" s="155">
        <f t="shared" si="15"/>
        <v>5.5160319220979383E-5</v>
      </c>
      <c r="I76" s="156">
        <f t="shared" si="16"/>
        <v>-271700.07000000012</v>
      </c>
      <c r="J76" s="157">
        <f t="shared" si="17"/>
        <v>-0.36512636150639738</v>
      </c>
      <c r="K76" s="163">
        <f>VLOOKUP($C76,'2026'!$C$205:$U$392,VLOOKUP($L$4,Master!$D$9:$G$20,4,FALSE),FALSE)</f>
        <v>275404.97000000003</v>
      </c>
      <c r="L76" s="164">
        <f>VLOOKUP($C76,'2026'!$C$8:$U$195,VLOOKUP($L$4,Master!$D$9:$G$20,4,FALSE),FALSE)</f>
        <v>152500.04999999999</v>
      </c>
      <c r="M76" s="155">
        <f t="shared" si="18"/>
        <v>0.55373020319858413</v>
      </c>
      <c r="N76" s="155">
        <f t="shared" si="19"/>
        <v>1.7805857833407281E-5</v>
      </c>
      <c r="O76" s="156">
        <f t="shared" si="20"/>
        <v>-122904.92000000004</v>
      </c>
      <c r="P76" s="157">
        <f t="shared" si="21"/>
        <v>-0.44626979680141587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IFERROR(VLOOKUP($C77,'2026'!$C$205:$U$392,19,FALSE),0)</f>
        <v>5631934.9500000011</v>
      </c>
      <c r="F77" s="153">
        <f>IFERROR(VLOOKUP($C77,'2026'!$C$8:$U$195,19,FALSE),0)</f>
        <v>3056876.01</v>
      </c>
      <c r="G77" s="154">
        <f t="shared" si="14"/>
        <v>0.54277544700689395</v>
      </c>
      <c r="H77" s="155">
        <f t="shared" si="15"/>
        <v>3.569198806716017E-4</v>
      </c>
      <c r="I77" s="156">
        <f t="shared" si="16"/>
        <v>-2575058.9400000013</v>
      </c>
      <c r="J77" s="157">
        <f t="shared" si="17"/>
        <v>-0.45722455299310599</v>
      </c>
      <c r="K77" s="163">
        <f>VLOOKUP($C77,'2026'!$C$205:$U$392,VLOOKUP($L$4,Master!$D$9:$G$20,4,FALSE),FALSE)</f>
        <v>2481162.46</v>
      </c>
      <c r="L77" s="164">
        <f>VLOOKUP($C77,'2026'!$C$8:$U$195,VLOOKUP($L$4,Master!$D$9:$G$20,4,FALSE),FALSE)</f>
        <v>1240049.47</v>
      </c>
      <c r="M77" s="155">
        <f t="shared" si="18"/>
        <v>0.49978568110368715</v>
      </c>
      <c r="N77" s="155">
        <f t="shared" si="19"/>
        <v>1.4478778576932958E-4</v>
      </c>
      <c r="O77" s="156">
        <f t="shared" si="20"/>
        <v>-1241112.99</v>
      </c>
      <c r="P77" s="157">
        <f t="shared" si="21"/>
        <v>-0.50021431889631285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IFERROR(VLOOKUP($C78,'2026'!$C$205:$U$392,19,FALSE),0)</f>
        <v>790790.58</v>
      </c>
      <c r="F78" s="153">
        <f>IFERROR(VLOOKUP($C78,'2026'!$C$8:$U$195,19,FALSE),0)</f>
        <v>32954.339999999997</v>
      </c>
      <c r="G78" s="154">
        <f t="shared" si="14"/>
        <v>4.1672651184084662E-2</v>
      </c>
      <c r="H78" s="155">
        <f t="shared" si="15"/>
        <v>3.8477383648973682E-6</v>
      </c>
      <c r="I78" s="156">
        <f t="shared" si="16"/>
        <v>-757836.24</v>
      </c>
      <c r="J78" s="157">
        <f t="shared" si="17"/>
        <v>-0.95832734881591541</v>
      </c>
      <c r="K78" s="163">
        <f>VLOOKUP($C78,'2026'!$C$205:$U$392,VLOOKUP($L$4,Master!$D$9:$G$20,4,FALSE),FALSE)</f>
        <v>156443.14000000001</v>
      </c>
      <c r="L78" s="164">
        <f>VLOOKUP($C78,'2026'!$C$8:$U$195,VLOOKUP($L$4,Master!$D$9:$G$20,4,FALSE),FALSE)</f>
        <v>13886.260000000002</v>
      </c>
      <c r="M78" s="155">
        <f t="shared" si="18"/>
        <v>8.8762345220122787E-2</v>
      </c>
      <c r="N78" s="155">
        <f t="shared" si="19"/>
        <v>1.6213553464259863E-6</v>
      </c>
      <c r="O78" s="156">
        <f t="shared" si="20"/>
        <v>-142556.88</v>
      </c>
      <c r="P78" s="157">
        <f t="shared" si="21"/>
        <v>-0.91123765477987717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IFERROR(VLOOKUP($C79,'2026'!$C$205:$U$392,19,FALSE),0)</f>
        <v>0</v>
      </c>
      <c r="F79" s="153">
        <f>IFERROR(VLOOKUP($C79,'2026'!$C$8:$U$195,19,FALSE),0)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VLOOKUP($C79,'2026'!$C$205:$U$392,VLOOKUP($L$4,Master!$D$9:$G$20,4,FALSE),FALSE)</f>
        <v>0</v>
      </c>
      <c r="L79" s="164">
        <f>VLOOKUP($C79,'2026'!$C$8:$U$195,VLOOKUP($L$4,Master!$D$9:$G$20,4,FALSE),FALSE)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IFERROR(VLOOKUP($C80,'2026'!$C$205:$U$392,19,FALSE),0)</f>
        <v>5395000.0300000003</v>
      </c>
      <c r="F80" s="148">
        <f>IFERROR(VLOOKUP($C80,'2026'!$C$8:$U$195,19,FALSE),0)</f>
        <v>5395000.0300000003</v>
      </c>
      <c r="G80" s="149">
        <f t="shared" si="14"/>
        <v>1</v>
      </c>
      <c r="H80" s="150">
        <f t="shared" si="15"/>
        <v>6.2991850524250987E-4</v>
      </c>
      <c r="I80" s="148">
        <f t="shared" si="16"/>
        <v>0</v>
      </c>
      <c r="J80" s="151">
        <f t="shared" si="17"/>
        <v>0</v>
      </c>
      <c r="K80" s="147">
        <f>VLOOKUP($C80,'2026'!$C$205:$U$392,VLOOKUP($L$4,Master!$D$9:$G$20,4,FALSE),FALSE)</f>
        <v>1798333.33</v>
      </c>
      <c r="L80" s="148">
        <f>VLOOKUP($C80,'2026'!$C$8:$U$195,VLOOKUP($L$4,Master!$D$9:$G$20,4,FALSE),FALSE)</f>
        <v>1848333.33</v>
      </c>
      <c r="M80" s="150">
        <f t="shared" si="18"/>
        <v>1.0278035218309611</v>
      </c>
      <c r="N80" s="150">
        <f t="shared" si="19"/>
        <v>2.1581081778483527E-4</v>
      </c>
      <c r="O80" s="148">
        <f t="shared" si="20"/>
        <v>50000</v>
      </c>
      <c r="P80" s="151">
        <f t="shared" si="21"/>
        <v>2.7803521830961114E-2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IFERROR(VLOOKUP($C81,'2026'!$C$205:$U$392,19,FALSE),0)</f>
        <v>5395000.0300000003</v>
      </c>
      <c r="F81" s="153">
        <f>IFERROR(VLOOKUP($C81,'2026'!$C$8:$U$195,19,FALSE),0)</f>
        <v>5395000.0300000003</v>
      </c>
      <c r="G81" s="154">
        <f t="shared" si="14"/>
        <v>1</v>
      </c>
      <c r="H81" s="155">
        <f t="shared" si="15"/>
        <v>6.2991850524250987E-4</v>
      </c>
      <c r="I81" s="156">
        <f t="shared" si="16"/>
        <v>0</v>
      </c>
      <c r="J81" s="157">
        <f t="shared" si="17"/>
        <v>0</v>
      </c>
      <c r="K81" s="163">
        <f>VLOOKUP($C81,'2026'!$C$205:$U$392,VLOOKUP($L$4,Master!$D$9:$G$20,4,FALSE),FALSE)</f>
        <v>1798333.33</v>
      </c>
      <c r="L81" s="164">
        <f>VLOOKUP($C81,'2026'!$C$8:$U$195,VLOOKUP($L$4,Master!$D$9:$G$20,4,FALSE),FALSE)</f>
        <v>1848333.33</v>
      </c>
      <c r="M81" s="155">
        <f t="shared" si="18"/>
        <v>1.0278035218309611</v>
      </c>
      <c r="N81" s="155">
        <f t="shared" si="19"/>
        <v>2.1581081778483527E-4</v>
      </c>
      <c r="O81" s="156">
        <f t="shared" si="20"/>
        <v>50000</v>
      </c>
      <c r="P81" s="157">
        <f t="shared" si="21"/>
        <v>2.7803521830961114E-2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IFERROR(VLOOKUP($C82,'2026'!$C$205:$U$392,19,FALSE),0)</f>
        <v>8653880.7200000044</v>
      </c>
      <c r="F82" s="148">
        <f>IFERROR(VLOOKUP($C82,'2026'!$C$8:$U$195,19,FALSE),0)</f>
        <v>2711817.57</v>
      </c>
      <c r="G82" s="149">
        <f t="shared" si="14"/>
        <v>0.31336433419202459</v>
      </c>
      <c r="H82" s="150">
        <f t="shared" si="15"/>
        <v>3.1663096583611609E-4</v>
      </c>
      <c r="I82" s="148">
        <f t="shared" si="16"/>
        <v>-5942063.1500000041</v>
      </c>
      <c r="J82" s="151">
        <f t="shared" si="17"/>
        <v>-0.6866356658079753</v>
      </c>
      <c r="K82" s="147">
        <f>VLOOKUP($C82,'2026'!$C$205:$U$392,VLOOKUP($L$4,Master!$D$9:$G$20,4,FALSE),FALSE)</f>
        <v>2845740.5900000017</v>
      </c>
      <c r="L82" s="148">
        <f>VLOOKUP($C82,'2026'!$C$8:$U$195,VLOOKUP($L$4,Master!$D$9:$G$20,4,FALSE),FALSE)</f>
        <v>1387498.3399999999</v>
      </c>
      <c r="M82" s="150">
        <f t="shared" si="18"/>
        <v>0.48757021102896769</v>
      </c>
      <c r="N82" s="150">
        <f t="shared" si="19"/>
        <v>1.6200386941596804E-4</v>
      </c>
      <c r="O82" s="148">
        <f t="shared" si="20"/>
        <v>-1458242.2500000019</v>
      </c>
      <c r="P82" s="151">
        <f t="shared" si="21"/>
        <v>-0.51242978897103231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IFERROR(VLOOKUP($C83,'2026'!$C$205:$U$392,19,FALSE),0)</f>
        <v>0</v>
      </c>
      <c r="F83" s="153">
        <f>IFERROR(VLOOKUP($C83,'2026'!$C$8:$U$195,19,FALSE),0)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VLOOKUP($C83,'2026'!$C$205:$U$392,VLOOKUP($L$4,Master!$D$9:$G$20,4,FALSE),FALSE)</f>
        <v>0</v>
      </c>
      <c r="L83" s="164">
        <f>VLOOKUP($C83,'2026'!$C$8:$U$195,VLOOKUP($L$4,Master!$D$9:$G$20,4,FALSE),FALSE)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IFERROR(VLOOKUP($C84,'2026'!$C$205:$U$392,19,FALSE),0)</f>
        <v>0</v>
      </c>
      <c r="F84" s="153">
        <f>IFERROR(VLOOKUP($C84,'2026'!$C$8:$U$195,19,FALSE),0)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VLOOKUP($C84,'2026'!$C$205:$U$392,VLOOKUP($L$4,Master!$D$9:$G$20,4,FALSE),FALSE)</f>
        <v>0</v>
      </c>
      <c r="L84" s="164">
        <f>VLOOKUP($C84,'2026'!$C$8:$U$195,VLOOKUP($L$4,Master!$D$9:$G$20,4,FALSE),FALSE)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IFERROR(VLOOKUP($C85,'2026'!$C$205:$U$392,19,FALSE),0)</f>
        <v>5723716.6600000048</v>
      </c>
      <c r="F85" s="153">
        <f>IFERROR(VLOOKUP($C85,'2026'!$C$8:$U$195,19,FALSE),0)</f>
        <v>1001981.18</v>
      </c>
      <c r="G85" s="154">
        <f t="shared" si="14"/>
        <v>0.17505778841260797</v>
      </c>
      <c r="H85" s="155">
        <f t="shared" si="15"/>
        <v>1.1699100716904467E-4</v>
      </c>
      <c r="I85" s="156">
        <f t="shared" si="16"/>
        <v>-4721735.4800000051</v>
      </c>
      <c r="J85" s="157">
        <f t="shared" si="17"/>
        <v>-0.82494221158739212</v>
      </c>
      <c r="K85" s="163">
        <f>VLOOKUP($C85,'2026'!$C$205:$U$392,VLOOKUP($L$4,Master!$D$9:$G$20,4,FALSE),FALSE)</f>
        <v>1920754.7500000016</v>
      </c>
      <c r="L85" s="164">
        <f>VLOOKUP($C85,'2026'!$C$8:$U$195,VLOOKUP($L$4,Master!$D$9:$G$20,4,FALSE),FALSE)</f>
        <v>350396.83999999997</v>
      </c>
      <c r="M85" s="155">
        <f t="shared" si="18"/>
        <v>0.1824266424435497</v>
      </c>
      <c r="N85" s="155">
        <f t="shared" si="19"/>
        <v>4.0912224739042098E-5</v>
      </c>
      <c r="O85" s="156">
        <f t="shared" si="20"/>
        <v>-1570357.9100000015</v>
      </c>
      <c r="P85" s="157">
        <f t="shared" si="21"/>
        <v>-0.81757335755645022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IFERROR(VLOOKUP($C86,'2026'!$C$205:$U$392,19,FALSE),0)</f>
        <v>2930164.0599999996</v>
      </c>
      <c r="F86" s="153">
        <f>IFERROR(VLOOKUP($C86,'2026'!$C$8:$U$195,19,FALSE),0)</f>
        <v>1709836.39</v>
      </c>
      <c r="G86" s="154">
        <f t="shared" si="14"/>
        <v>0.58352923419584912</v>
      </c>
      <c r="H86" s="155">
        <f t="shared" si="15"/>
        <v>1.9963995866707142E-4</v>
      </c>
      <c r="I86" s="156">
        <f t="shared" si="16"/>
        <v>-1220327.6699999997</v>
      </c>
      <c r="J86" s="157">
        <f t="shared" si="17"/>
        <v>-0.41647076580415088</v>
      </c>
      <c r="K86" s="163">
        <f>VLOOKUP($C86,'2026'!$C$205:$U$392,VLOOKUP($L$4,Master!$D$9:$G$20,4,FALSE),FALSE)</f>
        <v>924985.84</v>
      </c>
      <c r="L86" s="164">
        <f>VLOOKUP($C86,'2026'!$C$8:$U$195,VLOOKUP($L$4,Master!$D$9:$G$20,4,FALSE),FALSE)</f>
        <v>1037101.5</v>
      </c>
      <c r="M86" s="155">
        <f t="shared" si="18"/>
        <v>1.1212079743836945</v>
      </c>
      <c r="N86" s="155">
        <f t="shared" si="19"/>
        <v>1.2109164467692595E-4</v>
      </c>
      <c r="O86" s="156">
        <f t="shared" si="20"/>
        <v>112115.66000000003</v>
      </c>
      <c r="P86" s="157">
        <f t="shared" si="21"/>
        <v>0.12120797438369439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IFERROR(VLOOKUP($C87,'2026'!$C$205:$U$392,19,FALSE),0)</f>
        <v>1971029.9299999997</v>
      </c>
      <c r="F87" s="148">
        <f>IFERROR(VLOOKUP($C87,'2026'!$C$8:$U$195,19,FALSE),0)</f>
        <v>1439623.5499999998</v>
      </c>
      <c r="G87" s="149">
        <f t="shared" si="14"/>
        <v>0.73039152175634392</v>
      </c>
      <c r="H87" s="150">
        <f t="shared" si="15"/>
        <v>1.6808999252738012E-4</v>
      </c>
      <c r="I87" s="148">
        <f t="shared" si="16"/>
        <v>-531406.37999999989</v>
      </c>
      <c r="J87" s="151">
        <f t="shared" si="17"/>
        <v>-0.26960847824365608</v>
      </c>
      <c r="K87" s="147">
        <f>VLOOKUP($C87,'2026'!$C$205:$U$392,VLOOKUP($L$4,Master!$D$9:$G$20,4,FALSE),FALSE)</f>
        <v>716903.84</v>
      </c>
      <c r="L87" s="148">
        <f>VLOOKUP($C87,'2026'!$C$8:$U$195,VLOOKUP($L$4,Master!$D$9:$G$20,4,FALSE),FALSE)</f>
        <v>559307.02</v>
      </c>
      <c r="M87" s="150">
        <f t="shared" si="18"/>
        <v>0.78017021083329674</v>
      </c>
      <c r="N87" s="150">
        <f t="shared" si="19"/>
        <v>6.5304511594236738E-5</v>
      </c>
      <c r="O87" s="148">
        <f t="shared" si="20"/>
        <v>-157596.81999999995</v>
      </c>
      <c r="P87" s="151">
        <f t="shared" si="21"/>
        <v>-0.21982978916670323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IFERROR(VLOOKUP($C88,'2026'!$C$205:$U$392,19,FALSE),0)</f>
        <v>0</v>
      </c>
      <c r="F88" s="153">
        <f>IFERROR(VLOOKUP($C88,'2026'!$C$8:$U$195,19,FALSE),0)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VLOOKUP($C88,'2026'!$C$205:$U$392,VLOOKUP($L$4,Master!$D$9:$G$20,4,FALSE),FALSE)</f>
        <v>0</v>
      </c>
      <c r="L88" s="164">
        <f>VLOOKUP($C88,'2026'!$C$8:$U$195,VLOOKUP($L$4,Master!$D$9:$G$20,4,FALSE),FALSE)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IFERROR(VLOOKUP($C89,'2026'!$C$205:$U$392,19,FALSE),0)</f>
        <v>1792446.6099999999</v>
      </c>
      <c r="F89" s="153">
        <f>IFERROR(VLOOKUP($C89,'2026'!$C$8:$U$195,19,FALSE),0)</f>
        <v>1294920.42</v>
      </c>
      <c r="G89" s="154">
        <f t="shared" si="14"/>
        <v>0.72243179393778434</v>
      </c>
      <c r="H89" s="155">
        <f t="shared" si="15"/>
        <v>1.5119450061882632E-4</v>
      </c>
      <c r="I89" s="156">
        <f t="shared" si="16"/>
        <v>-497526.18999999994</v>
      </c>
      <c r="J89" s="157">
        <f t="shared" si="17"/>
        <v>-0.27756820606221572</v>
      </c>
      <c r="K89" s="163">
        <f>VLOOKUP($C89,'2026'!$C$205:$U$392,VLOOKUP($L$4,Master!$D$9:$G$20,4,FALSE),FALSE)</f>
        <v>620333.84</v>
      </c>
      <c r="L89" s="164">
        <f>VLOOKUP($C89,'2026'!$C$8:$U$195,VLOOKUP($L$4,Master!$D$9:$G$20,4,FALSE),FALSE)</f>
        <v>479761.00999999995</v>
      </c>
      <c r="M89" s="155">
        <f t="shared" si="18"/>
        <v>0.77339164666560822</v>
      </c>
      <c r="N89" s="155">
        <f t="shared" si="19"/>
        <v>5.6016744506456804E-5</v>
      </c>
      <c r="O89" s="156">
        <f t="shared" si="20"/>
        <v>-140572.83000000002</v>
      </c>
      <c r="P89" s="157">
        <f t="shared" si="21"/>
        <v>-0.22660835333439172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IFERROR(VLOOKUP($C90,'2026'!$C$205:$U$392,19,FALSE),0)</f>
        <v>0</v>
      </c>
      <c r="F90" s="153">
        <f>IFERROR(VLOOKUP($C90,'2026'!$C$8:$U$195,19,FALSE),0)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VLOOKUP($C90,'2026'!$C$205:$U$392,VLOOKUP($L$4,Master!$D$9:$G$20,4,FALSE),FALSE)</f>
        <v>0</v>
      </c>
      <c r="L90" s="164">
        <f>VLOOKUP($C90,'2026'!$C$8:$U$195,VLOOKUP($L$4,Master!$D$9:$G$20,4,FALSE),FALSE)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IFERROR(VLOOKUP($C91,'2026'!$C$205:$U$392,19,FALSE),0)</f>
        <v>0</v>
      </c>
      <c r="F91" s="153">
        <f>IFERROR(VLOOKUP($C91,'2026'!$C$8:$U$195,19,FALSE),0)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VLOOKUP($C91,'2026'!$C$205:$U$392,VLOOKUP($L$4,Master!$D$9:$G$20,4,FALSE),FALSE)</f>
        <v>0</v>
      </c>
      <c r="L91" s="164">
        <f>VLOOKUP($C91,'2026'!$C$8:$U$195,VLOOKUP($L$4,Master!$D$9:$G$20,4,FALSE),FALSE)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IFERROR(VLOOKUP($C92,'2026'!$C$205:$U$392,19,FALSE),0)</f>
        <v>0</v>
      </c>
      <c r="F92" s="153">
        <f>IFERROR(VLOOKUP($C92,'2026'!$C$8:$U$195,19,FALSE),0)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VLOOKUP($C92,'2026'!$C$205:$U$392,VLOOKUP($L$4,Master!$D$9:$G$20,4,FALSE),FALSE)</f>
        <v>0</v>
      </c>
      <c r="L92" s="164">
        <f>VLOOKUP($C92,'2026'!$C$8:$U$195,VLOOKUP($L$4,Master!$D$9:$G$20,4,FALSE),FALSE)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IFERROR(VLOOKUP($C93,'2026'!$C$205:$U$392,19,FALSE),0)</f>
        <v>0</v>
      </c>
      <c r="F93" s="153">
        <f>IFERROR(VLOOKUP($C93,'2026'!$C$8:$U$195,19,FALSE),0)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VLOOKUP($C93,'2026'!$C$205:$U$392,VLOOKUP($L$4,Master!$D$9:$G$20,4,FALSE),FALSE)</f>
        <v>0</v>
      </c>
      <c r="L93" s="164">
        <f>VLOOKUP($C93,'2026'!$C$8:$U$195,VLOOKUP($L$4,Master!$D$9:$G$20,4,FALSE),FALSE)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IFERROR(VLOOKUP($C94,'2026'!$C$205:$U$392,19,FALSE),0)</f>
        <v>178583.32</v>
      </c>
      <c r="F94" s="153">
        <f>IFERROR(VLOOKUP($C94,'2026'!$C$8:$U$195,19,FALSE),0)</f>
        <v>144703.13</v>
      </c>
      <c r="G94" s="154">
        <f t="shared" si="14"/>
        <v>0.81028356959653347</v>
      </c>
      <c r="H94" s="155">
        <f t="shared" si="15"/>
        <v>1.6895491908553814E-5</v>
      </c>
      <c r="I94" s="156">
        <f t="shared" si="16"/>
        <v>-33880.19</v>
      </c>
      <c r="J94" s="157">
        <f t="shared" si="17"/>
        <v>-0.18971643040346658</v>
      </c>
      <c r="K94" s="163">
        <f>VLOOKUP($C94,'2026'!$C$205:$U$392,VLOOKUP($L$4,Master!$D$9:$G$20,4,FALSE),FALSE)</f>
        <v>96570.000000000015</v>
      </c>
      <c r="L94" s="164">
        <f>VLOOKUP($C94,'2026'!$C$8:$U$195,VLOOKUP($L$4,Master!$D$9:$G$20,4,FALSE),FALSE)</f>
        <v>79546.010000000024</v>
      </c>
      <c r="M94" s="155">
        <f t="shared" si="18"/>
        <v>0.82371347209278256</v>
      </c>
      <c r="N94" s="155">
        <f t="shared" si="19"/>
        <v>9.2877670877799344E-6</v>
      </c>
      <c r="O94" s="156">
        <f t="shared" si="20"/>
        <v>-17023.989999999991</v>
      </c>
      <c r="P94" s="157">
        <f t="shared" si="21"/>
        <v>-0.17628652790721744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IFERROR(VLOOKUP($C95,'2026'!$C$205:$U$392,19,FALSE),0)</f>
        <v>1637303.6199999994</v>
      </c>
      <c r="F95" s="148">
        <f>IFERROR(VLOOKUP($C95,'2026'!$C$8:$U$195,19,FALSE),0)</f>
        <v>452382.33999999997</v>
      </c>
      <c r="G95" s="149">
        <f t="shared" si="14"/>
        <v>0.27629715983893088</v>
      </c>
      <c r="H95" s="150">
        <f t="shared" si="15"/>
        <v>5.2820019615627115E-5</v>
      </c>
      <c r="I95" s="148">
        <f t="shared" si="16"/>
        <v>-1184921.2799999993</v>
      </c>
      <c r="J95" s="151">
        <f t="shared" si="17"/>
        <v>-0.72370284016106901</v>
      </c>
      <c r="K95" s="147">
        <f>VLOOKUP($C95,'2026'!$C$205:$U$392,VLOOKUP($L$4,Master!$D$9:$G$20,4,FALSE),FALSE)</f>
        <v>451582.98000000016</v>
      </c>
      <c r="L95" s="148">
        <f>VLOOKUP($C95,'2026'!$C$8:$U$195,VLOOKUP($L$4,Master!$D$9:$G$20,4,FALSE),FALSE)</f>
        <v>129059.40999999996</v>
      </c>
      <c r="M95" s="150">
        <f t="shared" si="18"/>
        <v>0.28579334411584756</v>
      </c>
      <c r="N95" s="150">
        <f t="shared" si="19"/>
        <v>1.5068936085748309E-5</v>
      </c>
      <c r="O95" s="148">
        <f t="shared" si="20"/>
        <v>-322523.57000000018</v>
      </c>
      <c r="P95" s="151">
        <f t="shared" si="21"/>
        <v>-0.71420665588415244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IFERROR(VLOOKUP($C96,'2026'!$C$205:$U$392,19,FALSE),0)</f>
        <v>1637303.6199999994</v>
      </c>
      <c r="F96" s="153">
        <f>IFERROR(VLOOKUP($C96,'2026'!$C$8:$U$195,19,FALSE),0)</f>
        <v>452382.33999999997</v>
      </c>
      <c r="G96" s="154">
        <f t="shared" si="14"/>
        <v>0.27629715983893088</v>
      </c>
      <c r="H96" s="155">
        <f t="shared" si="15"/>
        <v>5.2820019615627115E-5</v>
      </c>
      <c r="I96" s="156">
        <f t="shared" si="16"/>
        <v>-1184921.2799999993</v>
      </c>
      <c r="J96" s="157">
        <f t="shared" si="17"/>
        <v>-0.72370284016106901</v>
      </c>
      <c r="K96" s="163">
        <f>VLOOKUP($C96,'2026'!$C$205:$U$392,VLOOKUP($L$4,Master!$D$9:$G$20,4,FALSE),FALSE)</f>
        <v>451582.98000000016</v>
      </c>
      <c r="L96" s="164">
        <f>VLOOKUP($C96,'2026'!$C$8:$U$195,VLOOKUP($L$4,Master!$D$9:$G$20,4,FALSE),FALSE)</f>
        <v>129059.40999999996</v>
      </c>
      <c r="M96" s="155">
        <f t="shared" si="18"/>
        <v>0.28579334411584756</v>
      </c>
      <c r="N96" s="155">
        <f t="shared" si="19"/>
        <v>1.5068936085748309E-5</v>
      </c>
      <c r="O96" s="156">
        <f t="shared" si="20"/>
        <v>-322523.57000000018</v>
      </c>
      <c r="P96" s="157">
        <f t="shared" si="21"/>
        <v>-0.71420665588415244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IFERROR(VLOOKUP($C97,'2026'!$C$205:$U$392,19,FALSE),0)</f>
        <v>5096609.200000002</v>
      </c>
      <c r="F97" s="143">
        <f>IFERROR(VLOOKUP($C97,'2026'!$C$8:$U$195,19,FALSE),0)</f>
        <v>2829300.2899999996</v>
      </c>
      <c r="G97" s="144">
        <f t="shared" si="14"/>
        <v>0.55513385056087849</v>
      </c>
      <c r="H97" s="145">
        <f t="shared" si="15"/>
        <v>3.3034821124162245E-4</v>
      </c>
      <c r="I97" s="143">
        <f t="shared" si="16"/>
        <v>-2267308.9100000025</v>
      </c>
      <c r="J97" s="146">
        <f t="shared" si="17"/>
        <v>-0.44486614943912151</v>
      </c>
      <c r="K97" s="142">
        <f>VLOOKUP($C97,'2026'!$C$205:$U$392,VLOOKUP($L$4,Master!$D$9:$G$20,4,FALSE),FALSE)</f>
        <v>1307184.9399999992</v>
      </c>
      <c r="L97" s="143">
        <f>VLOOKUP($C97,'2026'!$C$8:$U$195,VLOOKUP($L$4,Master!$D$9:$G$20,4,FALSE),FALSE)</f>
        <v>607599.4</v>
      </c>
      <c r="M97" s="145">
        <f t="shared" si="18"/>
        <v>0.46481517756775897</v>
      </c>
      <c r="N97" s="145">
        <f t="shared" si="19"/>
        <v>7.0943114681362824E-5</v>
      </c>
      <c r="O97" s="143">
        <f t="shared" si="20"/>
        <v>-699585.53999999922</v>
      </c>
      <c r="P97" s="146">
        <f t="shared" si="21"/>
        <v>-0.53518482243224097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IFERROR(VLOOKUP($C98,'2026'!$C$205:$U$392,19,FALSE),0)</f>
        <v>0</v>
      </c>
      <c r="F98" s="148">
        <f>IFERROR(VLOOKUP($C98,'2026'!$C$8:$U$195,19,FALSE),0)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VLOOKUP($C98,'2026'!$C$205:$U$392,VLOOKUP($L$4,Master!$D$9:$G$20,4,FALSE),FALSE)</f>
        <v>0</v>
      </c>
      <c r="L98" s="148">
        <f>VLOOKUP($C98,'2026'!$C$8:$U$195,VLOOKUP($L$4,Master!$D$9:$G$20,4,FALSE),FALSE)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IFERROR(VLOOKUP($C99,'2026'!$C$205:$U$392,19,FALSE),0)</f>
        <v>0</v>
      </c>
      <c r="F99" s="153">
        <f>IFERROR(VLOOKUP($C99,'2026'!$C$8:$U$195,19,FALSE),0)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VLOOKUP($C99,'2026'!$C$205:$U$392,VLOOKUP($L$4,Master!$D$9:$G$20,4,FALSE),FALSE)</f>
        <v>0</v>
      </c>
      <c r="L99" s="164">
        <f>VLOOKUP($C99,'2026'!$C$8:$U$195,VLOOKUP($L$4,Master!$D$9:$G$20,4,FALSE),FALSE)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IFERROR(VLOOKUP($C100,'2026'!$C$205:$U$392,19,FALSE),0)</f>
        <v>0</v>
      </c>
      <c r="F100" s="148">
        <f>IFERROR(VLOOKUP($C100,'2026'!$C$8:$U$195,19,FALSE),0)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VLOOKUP($C100,'2026'!$C$205:$U$392,VLOOKUP($L$4,Master!$D$9:$G$20,4,FALSE),FALSE)</f>
        <v>0</v>
      </c>
      <c r="L100" s="148">
        <f>VLOOKUP($C100,'2026'!$C$8:$U$195,VLOOKUP($L$4,Master!$D$9:$G$20,4,FALSE),FALSE)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IFERROR(VLOOKUP($C101,'2026'!$C$205:$U$392,19,FALSE),0)</f>
        <v>0</v>
      </c>
      <c r="F101" s="153">
        <f>IFERROR(VLOOKUP($C101,'2026'!$C$8:$U$195,19,FALSE),0)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VLOOKUP($C101,'2026'!$C$205:$U$392,VLOOKUP($L$4,Master!$D$9:$G$20,4,FALSE),FALSE)</f>
        <v>0</v>
      </c>
      <c r="L101" s="164">
        <f>VLOOKUP($C101,'2026'!$C$8:$U$195,VLOOKUP($L$4,Master!$D$9:$G$20,4,FALSE),FALSE)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IFERROR(VLOOKUP($C102,'2026'!$C$205:$U$392,19,FALSE),0)</f>
        <v>0</v>
      </c>
      <c r="F102" s="148">
        <f>IFERROR(VLOOKUP($C102,'2026'!$C$8:$U$195,19,FALSE),0)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VLOOKUP($C102,'2026'!$C$205:$U$392,VLOOKUP($L$4,Master!$D$9:$G$20,4,FALSE),FALSE)</f>
        <v>0</v>
      </c>
      <c r="L102" s="148">
        <f>VLOOKUP($C102,'2026'!$C$8:$U$195,VLOOKUP($L$4,Master!$D$9:$G$20,4,FALSE),FALSE)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IFERROR(VLOOKUP($C103,'2026'!$C$205:$U$392,19,FALSE),0)</f>
        <v>0</v>
      </c>
      <c r="F103" s="153">
        <f>IFERROR(VLOOKUP($C103,'2026'!$C$8:$U$195,19,FALSE),0)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VLOOKUP($C103,'2026'!$C$205:$U$392,VLOOKUP($L$4,Master!$D$9:$G$20,4,FALSE),FALSE)</f>
        <v>0</v>
      </c>
      <c r="L103" s="164">
        <f>VLOOKUP($C103,'2026'!$C$8:$U$195,VLOOKUP($L$4,Master!$D$9:$G$20,4,FALSE),FALSE)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IFERROR(VLOOKUP($C104,'2026'!$C$205:$U$392,19,FALSE),0)</f>
        <v>0</v>
      </c>
      <c r="F104" s="148">
        <f>IFERROR(VLOOKUP($C104,'2026'!$C$8:$U$195,19,FALSE),0)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VLOOKUP($C104,'2026'!$C$205:$U$392,VLOOKUP($L$4,Master!$D$9:$G$20,4,FALSE),FALSE)</f>
        <v>0</v>
      </c>
      <c r="L104" s="148">
        <f>VLOOKUP($C104,'2026'!$C$8:$U$195,VLOOKUP($L$4,Master!$D$9:$G$20,4,FALSE),FALSE)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IFERROR(VLOOKUP($C105,'2026'!$C$205:$U$392,19,FALSE),0)</f>
        <v>0</v>
      </c>
      <c r="F105" s="153">
        <f>IFERROR(VLOOKUP($C105,'2026'!$C$8:$U$195,19,FALSE),0)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VLOOKUP($C105,'2026'!$C$205:$U$392,VLOOKUP($L$4,Master!$D$9:$G$20,4,FALSE),FALSE)</f>
        <v>0</v>
      </c>
      <c r="L105" s="164">
        <f>VLOOKUP($C105,'2026'!$C$8:$U$195,VLOOKUP($L$4,Master!$D$9:$G$20,4,FALSE),FALSE)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IFERROR(VLOOKUP($C106,'2026'!$C$205:$U$392,19,FALSE),0)</f>
        <v>0</v>
      </c>
      <c r="F106" s="148">
        <f>IFERROR(VLOOKUP($C106,'2026'!$C$8:$U$195,19,FALSE),0)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VLOOKUP($C106,'2026'!$C$205:$U$392,VLOOKUP($L$4,Master!$D$9:$G$20,4,FALSE),FALSE)</f>
        <v>0</v>
      </c>
      <c r="L106" s="148">
        <f>VLOOKUP($C106,'2026'!$C$8:$U$195,VLOOKUP($L$4,Master!$D$9:$G$20,4,FALSE),FALSE)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IFERROR(VLOOKUP($C107,'2026'!$C$205:$U$392,19,FALSE),0)</f>
        <v>0</v>
      </c>
      <c r="F107" s="153">
        <f>IFERROR(VLOOKUP($C107,'2026'!$C$8:$U$195,19,FALSE),0)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VLOOKUP($C107,'2026'!$C$205:$U$392,VLOOKUP($L$4,Master!$D$9:$G$20,4,FALSE),FALSE)</f>
        <v>0</v>
      </c>
      <c r="L107" s="164">
        <f>VLOOKUP($C107,'2026'!$C$8:$U$195,VLOOKUP($L$4,Master!$D$9:$G$20,4,FALSE),FALSE)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IFERROR(VLOOKUP($C108,'2026'!$C$205:$U$392,19,FALSE),0)</f>
        <v>5096609.200000002</v>
      </c>
      <c r="F108" s="148">
        <f>IFERROR(VLOOKUP($C108,'2026'!$C$8:$U$195,19,FALSE),0)</f>
        <v>2829300.2899999996</v>
      </c>
      <c r="G108" s="149">
        <f t="shared" si="14"/>
        <v>0.55513385056087849</v>
      </c>
      <c r="H108" s="150">
        <f t="shared" si="15"/>
        <v>3.3034821124162245E-4</v>
      </c>
      <c r="I108" s="148">
        <f t="shared" si="16"/>
        <v>-2267308.9100000025</v>
      </c>
      <c r="J108" s="151">
        <f t="shared" si="17"/>
        <v>-0.44486614943912151</v>
      </c>
      <c r="K108" s="147">
        <f>VLOOKUP($C108,'2026'!$C$205:$U$392,VLOOKUP($L$4,Master!$D$9:$G$20,4,FALSE),FALSE)</f>
        <v>1307184.9399999992</v>
      </c>
      <c r="L108" s="148">
        <f>VLOOKUP($C108,'2026'!$C$8:$U$195,VLOOKUP($L$4,Master!$D$9:$G$20,4,FALSE),FALSE)</f>
        <v>607599.4</v>
      </c>
      <c r="M108" s="150">
        <f t="shared" si="18"/>
        <v>0.46481517756775897</v>
      </c>
      <c r="N108" s="150">
        <f t="shared" si="19"/>
        <v>7.0943114681362824E-5</v>
      </c>
      <c r="O108" s="148">
        <f t="shared" si="20"/>
        <v>-699585.53999999922</v>
      </c>
      <c r="P108" s="151">
        <f t="shared" si="21"/>
        <v>-0.53518482243224097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IFERROR(VLOOKUP($C109,'2026'!$C$205:$U$392,19,FALSE),0)</f>
        <v>5096609.200000002</v>
      </c>
      <c r="F109" s="153">
        <f>IFERROR(VLOOKUP($C109,'2026'!$C$8:$U$195,19,FALSE),0)</f>
        <v>2829300.2899999996</v>
      </c>
      <c r="G109" s="154">
        <f t="shared" si="14"/>
        <v>0.55513385056087849</v>
      </c>
      <c r="H109" s="155">
        <f t="shared" si="15"/>
        <v>3.3034821124162245E-4</v>
      </c>
      <c r="I109" s="156">
        <f t="shared" si="16"/>
        <v>-2267308.9100000025</v>
      </c>
      <c r="J109" s="157">
        <f t="shared" si="17"/>
        <v>-0.44486614943912151</v>
      </c>
      <c r="K109" s="163">
        <f>VLOOKUP($C109,'2026'!$C$205:$U$392,VLOOKUP($L$4,Master!$D$9:$G$20,4,FALSE),FALSE)</f>
        <v>1307184.9399999992</v>
      </c>
      <c r="L109" s="164">
        <f>VLOOKUP($C109,'2026'!$C$8:$U$195,VLOOKUP($L$4,Master!$D$9:$G$20,4,FALSE),FALSE)</f>
        <v>607599.4</v>
      </c>
      <c r="M109" s="155">
        <f t="shared" si="18"/>
        <v>0.46481517756775897</v>
      </c>
      <c r="N109" s="155">
        <f t="shared" si="19"/>
        <v>7.0943114681362824E-5</v>
      </c>
      <c r="O109" s="156">
        <f t="shared" si="20"/>
        <v>-699585.53999999922</v>
      </c>
      <c r="P109" s="157">
        <f t="shared" si="21"/>
        <v>-0.53518482243224097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IFERROR(VLOOKUP($C110,'2026'!$C$205:$U$392,19,FALSE),0)</f>
        <v>4155476.56</v>
      </c>
      <c r="F110" s="143">
        <f>IFERROR(VLOOKUP($C110,'2026'!$C$8:$U$195,19,FALSE),0)</f>
        <v>1483620.48</v>
      </c>
      <c r="G110" s="144">
        <f t="shared" si="14"/>
        <v>0.35702775808702913</v>
      </c>
      <c r="H110" s="145">
        <f t="shared" si="15"/>
        <v>1.7322706022464564E-4</v>
      </c>
      <c r="I110" s="143">
        <f t="shared" si="16"/>
        <v>-2671856.08</v>
      </c>
      <c r="J110" s="146">
        <f t="shared" si="17"/>
        <v>-0.64297224191297087</v>
      </c>
      <c r="K110" s="142">
        <f>VLOOKUP($C110,'2026'!$C$205:$U$392,VLOOKUP($L$4,Master!$D$9:$G$20,4,FALSE),FALSE)</f>
        <v>1385212.8399999999</v>
      </c>
      <c r="L110" s="143">
        <f>VLOOKUP($C110,'2026'!$C$8:$U$195,VLOOKUP($L$4,Master!$D$9:$G$20,4,FALSE),FALSE)</f>
        <v>568843.43999999994</v>
      </c>
      <c r="M110" s="145">
        <f t="shared" si="18"/>
        <v>0.41065417788070752</v>
      </c>
      <c r="N110" s="145">
        <f t="shared" si="19"/>
        <v>6.6417980991523241E-5</v>
      </c>
      <c r="O110" s="143">
        <f t="shared" si="20"/>
        <v>-816369.39999999991</v>
      </c>
      <c r="P110" s="146">
        <f t="shared" si="21"/>
        <v>-0.58934582211929254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IFERROR(VLOOKUP($C111,'2026'!$C$205:$U$392,19,FALSE),0)</f>
        <v>0</v>
      </c>
      <c r="F111" s="148">
        <f>IFERROR(VLOOKUP($C111,'2026'!$C$8:$U$195,19,FALSE),0)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VLOOKUP($C111,'2026'!$C$205:$U$392,VLOOKUP($L$4,Master!$D$9:$G$20,4,FALSE),FALSE)</f>
        <v>0</v>
      </c>
      <c r="L111" s="148">
        <f>VLOOKUP($C111,'2026'!$C$8:$U$195,VLOOKUP($L$4,Master!$D$9:$G$20,4,FALSE),FALSE)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IFERROR(VLOOKUP($C112,'2026'!$C$205:$U$392,19,FALSE),0)</f>
        <v>0</v>
      </c>
      <c r="F112" s="153">
        <f>IFERROR(VLOOKUP($C112,'2026'!$C$8:$U$195,19,FALSE),0)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VLOOKUP($C112,'2026'!$C$205:$U$392,VLOOKUP($L$4,Master!$D$9:$G$20,4,FALSE),FALSE)</f>
        <v>0</v>
      </c>
      <c r="L112" s="164">
        <f>VLOOKUP($C112,'2026'!$C$8:$U$195,VLOOKUP($L$4,Master!$D$9:$G$20,4,FALSE),FALSE)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IFERROR(VLOOKUP($C113,'2026'!$C$205:$U$392,19,FALSE),0)</f>
        <v>0</v>
      </c>
      <c r="F113" s="148">
        <f>IFERROR(VLOOKUP($C113,'2026'!$C$8:$U$195,19,FALSE),0)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VLOOKUP($C113,'2026'!$C$205:$U$392,VLOOKUP($L$4,Master!$D$9:$G$20,4,FALSE),FALSE)</f>
        <v>0</v>
      </c>
      <c r="L113" s="148">
        <f>VLOOKUP($C113,'2026'!$C$8:$U$195,VLOOKUP($L$4,Master!$D$9:$G$20,4,FALSE),FALSE)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IFERROR(VLOOKUP($C114,'2026'!$C$205:$U$392,19,FALSE),0)</f>
        <v>0</v>
      </c>
      <c r="F114" s="153">
        <f>IFERROR(VLOOKUP($C114,'2026'!$C$8:$U$195,19,FALSE),0)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VLOOKUP($C114,'2026'!$C$205:$U$392,VLOOKUP($L$4,Master!$D$9:$G$20,4,FALSE),FALSE)</f>
        <v>0</v>
      </c>
      <c r="L114" s="164">
        <f>VLOOKUP($C114,'2026'!$C$8:$U$195,VLOOKUP($L$4,Master!$D$9:$G$20,4,FALSE),FALSE)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IFERROR(VLOOKUP($C115,'2026'!$C$205:$U$392,19,FALSE),0)</f>
        <v>0</v>
      </c>
      <c r="F115" s="148">
        <f>IFERROR(VLOOKUP($C115,'2026'!$C$8:$U$195,19,FALSE),0)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VLOOKUP($C115,'2026'!$C$205:$U$392,VLOOKUP($L$4,Master!$D$9:$G$20,4,FALSE),FALSE)</f>
        <v>0</v>
      </c>
      <c r="L115" s="148">
        <f>VLOOKUP($C115,'2026'!$C$8:$U$195,VLOOKUP($L$4,Master!$D$9:$G$20,4,FALSE),FALSE)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IFERROR(VLOOKUP($C116,'2026'!$C$205:$U$392,19,FALSE),0)</f>
        <v>0</v>
      </c>
      <c r="F116" s="153">
        <f>IFERROR(VLOOKUP($C116,'2026'!$C$8:$U$195,19,FALSE),0)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VLOOKUP($C116,'2026'!$C$205:$U$392,VLOOKUP($L$4,Master!$D$9:$G$20,4,FALSE),FALSE)</f>
        <v>0</v>
      </c>
      <c r="L116" s="164">
        <f>VLOOKUP($C116,'2026'!$C$8:$U$195,VLOOKUP($L$4,Master!$D$9:$G$20,4,FALSE),FALSE)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IFERROR(VLOOKUP($C117,'2026'!$C$205:$U$392,19,FALSE),0)</f>
        <v>0</v>
      </c>
      <c r="F117" s="148">
        <f>IFERROR(VLOOKUP($C117,'2026'!$C$8:$U$195,19,FALSE),0)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VLOOKUP($C117,'2026'!$C$205:$U$392,VLOOKUP($L$4,Master!$D$9:$G$20,4,FALSE),FALSE)</f>
        <v>0</v>
      </c>
      <c r="L117" s="148">
        <f>VLOOKUP($C117,'2026'!$C$8:$U$195,VLOOKUP($L$4,Master!$D$9:$G$20,4,FALSE),FALSE)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IFERROR(VLOOKUP($C118,'2026'!$C$205:$U$392,19,FALSE),0)</f>
        <v>0</v>
      </c>
      <c r="F118" s="153">
        <f>IFERROR(VLOOKUP($C118,'2026'!$C$8:$U$195,19,FALSE),0)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VLOOKUP($C118,'2026'!$C$205:$U$392,VLOOKUP($L$4,Master!$D$9:$G$20,4,FALSE),FALSE)</f>
        <v>0</v>
      </c>
      <c r="L118" s="164">
        <f>VLOOKUP($C118,'2026'!$C$8:$U$195,VLOOKUP($L$4,Master!$D$9:$G$20,4,FALSE),FALSE)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IFERROR(VLOOKUP($C119,'2026'!$C$205:$U$392,19,FALSE),0)</f>
        <v>0</v>
      </c>
      <c r="F119" s="148">
        <f>IFERROR(VLOOKUP($C119,'2026'!$C$8:$U$195,19,FALSE),0)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VLOOKUP($C119,'2026'!$C$205:$U$392,VLOOKUP($L$4,Master!$D$9:$G$20,4,FALSE),FALSE)</f>
        <v>0</v>
      </c>
      <c r="L119" s="148">
        <f>VLOOKUP($C119,'2026'!$C$8:$U$195,VLOOKUP($L$4,Master!$D$9:$G$20,4,FALSE),FALSE)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IFERROR(VLOOKUP($C120,'2026'!$C$205:$U$392,19,FALSE),0)</f>
        <v>0</v>
      </c>
      <c r="F120" s="153">
        <f>IFERROR(VLOOKUP($C120,'2026'!$C$8:$U$195,19,FALSE),0)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VLOOKUP($C120,'2026'!$C$205:$U$392,VLOOKUP($L$4,Master!$D$9:$G$20,4,FALSE),FALSE)</f>
        <v>0</v>
      </c>
      <c r="L120" s="164">
        <f>VLOOKUP($C120,'2026'!$C$8:$U$195,VLOOKUP($L$4,Master!$D$9:$G$20,4,FALSE),FALSE)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IFERROR(VLOOKUP($C121,'2026'!$C$205:$U$392,19,FALSE),0)</f>
        <v>4155476.56</v>
      </c>
      <c r="F121" s="148">
        <f>IFERROR(VLOOKUP($C121,'2026'!$C$8:$U$195,19,FALSE),0)</f>
        <v>1483620.48</v>
      </c>
      <c r="G121" s="149">
        <f t="shared" si="14"/>
        <v>0.35702775808702913</v>
      </c>
      <c r="H121" s="150">
        <f t="shared" si="15"/>
        <v>1.7322706022464564E-4</v>
      </c>
      <c r="I121" s="148">
        <f t="shared" si="16"/>
        <v>-2671856.08</v>
      </c>
      <c r="J121" s="151">
        <f t="shared" si="17"/>
        <v>-0.64297224191297087</v>
      </c>
      <c r="K121" s="147">
        <f>VLOOKUP($C121,'2026'!$C$205:$U$392,VLOOKUP($L$4,Master!$D$9:$G$20,4,FALSE),FALSE)</f>
        <v>1385212.8399999999</v>
      </c>
      <c r="L121" s="148">
        <f>VLOOKUP($C121,'2026'!$C$8:$U$195,VLOOKUP($L$4,Master!$D$9:$G$20,4,FALSE),FALSE)</f>
        <v>568843.43999999994</v>
      </c>
      <c r="M121" s="150">
        <f t="shared" si="18"/>
        <v>0.41065417788070752</v>
      </c>
      <c r="N121" s="150">
        <f t="shared" si="19"/>
        <v>6.6417980991523241E-5</v>
      </c>
      <c r="O121" s="148">
        <f t="shared" si="20"/>
        <v>-816369.39999999991</v>
      </c>
      <c r="P121" s="151">
        <f t="shared" si="21"/>
        <v>-0.58934582211929254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IFERROR(VLOOKUP($C122,'2026'!$C$205:$U$392,19,FALSE),0)</f>
        <v>4155476.56</v>
      </c>
      <c r="F122" s="153">
        <f>IFERROR(VLOOKUP($C122,'2026'!$C$8:$U$195,19,FALSE),0)</f>
        <v>1483620.48</v>
      </c>
      <c r="G122" s="154">
        <f t="shared" si="14"/>
        <v>0.35702775808702913</v>
      </c>
      <c r="H122" s="155">
        <f t="shared" si="15"/>
        <v>1.7322706022464564E-4</v>
      </c>
      <c r="I122" s="156">
        <f t="shared" si="16"/>
        <v>-2671856.08</v>
      </c>
      <c r="J122" s="157">
        <f t="shared" si="17"/>
        <v>-0.64297224191297087</v>
      </c>
      <c r="K122" s="163">
        <f>VLOOKUP($C122,'2026'!$C$205:$U$392,VLOOKUP($L$4,Master!$D$9:$G$20,4,FALSE),FALSE)</f>
        <v>1385212.8399999999</v>
      </c>
      <c r="L122" s="164">
        <f>VLOOKUP($C122,'2026'!$C$8:$U$195,VLOOKUP($L$4,Master!$D$9:$G$20,4,FALSE),FALSE)</f>
        <v>568843.43999999994</v>
      </c>
      <c r="M122" s="155">
        <f t="shared" si="18"/>
        <v>0.41065417788070752</v>
      </c>
      <c r="N122" s="155">
        <f t="shared" si="19"/>
        <v>6.6417980991523241E-5</v>
      </c>
      <c r="O122" s="156">
        <f t="shared" si="20"/>
        <v>-816369.39999999991</v>
      </c>
      <c r="P122" s="157">
        <f t="shared" si="21"/>
        <v>-0.58934582211929254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IFERROR(VLOOKUP($C123,'2026'!$C$205:$U$392,19,FALSE),0)</f>
        <v>134866010.60999995</v>
      </c>
      <c r="F123" s="143">
        <f>IFERROR(VLOOKUP($C123,'2026'!$C$8:$U$195,19,FALSE),0)</f>
        <v>122421789</v>
      </c>
      <c r="G123" s="144">
        <f t="shared" si="14"/>
        <v>0.90772900040777771</v>
      </c>
      <c r="H123" s="145">
        <f t="shared" si="15"/>
        <v>1.4293929547205941E-2</v>
      </c>
      <c r="I123" s="143">
        <f t="shared" si="16"/>
        <v>-12444221.609999955</v>
      </c>
      <c r="J123" s="146">
        <f t="shared" si="17"/>
        <v>-9.2270999592222305E-2</v>
      </c>
      <c r="K123" s="142">
        <f>VLOOKUP($C123,'2026'!$C$205:$U$392,VLOOKUP($L$4,Master!$D$9:$G$20,4,FALSE),FALSE)</f>
        <v>45053968.209999993</v>
      </c>
      <c r="L123" s="143">
        <f>VLOOKUP($C123,'2026'!$C$8:$U$195,VLOOKUP($L$4,Master!$D$9:$G$20,4,FALSE),FALSE)</f>
        <v>44517900.299999997</v>
      </c>
      <c r="M123" s="145">
        <f t="shared" si="18"/>
        <v>0.98810164939298262</v>
      </c>
      <c r="N123" s="145">
        <f t="shared" si="19"/>
        <v>5.197896025500315E-3</v>
      </c>
      <c r="O123" s="143">
        <f t="shared" si="20"/>
        <v>-536067.90999999642</v>
      </c>
      <c r="P123" s="146">
        <f t="shared" si="21"/>
        <v>-1.1898350607017409E-2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IFERROR(VLOOKUP($C124,'2026'!$C$205:$U$392,19,FALSE),0)</f>
        <v>0</v>
      </c>
      <c r="F124" s="148">
        <f>IFERROR(VLOOKUP($C124,'2026'!$C$8:$U$195,19,FALSE),0)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VLOOKUP($C124,'2026'!$C$205:$U$392,VLOOKUP($L$4,Master!$D$9:$G$20,4,FALSE),FALSE)</f>
        <v>0</v>
      </c>
      <c r="L124" s="148">
        <f>VLOOKUP($C124,'2026'!$C$8:$U$195,VLOOKUP($L$4,Master!$D$9:$G$20,4,FALSE),FALSE)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IFERROR(VLOOKUP($C125,'2026'!$C$205:$U$392,19,FALSE),0)</f>
        <v>0</v>
      </c>
      <c r="F125" s="153">
        <f>IFERROR(VLOOKUP($C125,'2026'!$C$8:$U$195,19,FALSE),0)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VLOOKUP($C125,'2026'!$C$205:$U$392,VLOOKUP($L$4,Master!$D$9:$G$20,4,FALSE),FALSE)</f>
        <v>0</v>
      </c>
      <c r="L125" s="164">
        <f>VLOOKUP($C125,'2026'!$C$8:$U$195,VLOOKUP($L$4,Master!$D$9:$G$20,4,FALSE),FALSE)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IFERROR(VLOOKUP($C126,'2026'!$C$205:$U$392,19,FALSE),0)</f>
        <v>0</v>
      </c>
      <c r="F126" s="153">
        <f>IFERROR(VLOOKUP($C126,'2026'!$C$8:$U$195,19,FALSE),0)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VLOOKUP($C126,'2026'!$C$205:$U$392,VLOOKUP($L$4,Master!$D$9:$G$20,4,FALSE),FALSE)</f>
        <v>0</v>
      </c>
      <c r="L126" s="164">
        <f>VLOOKUP($C126,'2026'!$C$8:$U$195,VLOOKUP($L$4,Master!$D$9:$G$20,4,FALSE),FALSE)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IFERROR(VLOOKUP($C127,'2026'!$C$205:$U$392,19,FALSE),0)</f>
        <v>0</v>
      </c>
      <c r="F127" s="153">
        <f>IFERROR(VLOOKUP($C127,'2026'!$C$8:$U$195,19,FALSE),0)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VLOOKUP($C127,'2026'!$C$205:$U$392,VLOOKUP($L$4,Master!$D$9:$G$20,4,FALSE),FALSE)</f>
        <v>0</v>
      </c>
      <c r="L127" s="164">
        <f>VLOOKUP($C127,'2026'!$C$8:$U$195,VLOOKUP($L$4,Master!$D$9:$G$20,4,FALSE),FALSE)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IFERROR(VLOOKUP($C128,'2026'!$C$205:$U$392,19,FALSE),0)</f>
        <v>0</v>
      </c>
      <c r="F128" s="148">
        <f>IFERROR(VLOOKUP($C128,'2026'!$C$8:$U$195,19,FALSE),0)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VLOOKUP($C128,'2026'!$C$205:$U$392,VLOOKUP($L$4,Master!$D$9:$G$20,4,FALSE),FALSE)</f>
        <v>0</v>
      </c>
      <c r="L128" s="148">
        <f>VLOOKUP($C128,'2026'!$C$8:$U$195,VLOOKUP($L$4,Master!$D$9:$G$20,4,FALSE),FALSE)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IFERROR(VLOOKUP($C129,'2026'!$C$205:$U$392,19,FALSE),0)</f>
        <v>0</v>
      </c>
      <c r="F129" s="153">
        <f>IFERROR(VLOOKUP($C129,'2026'!$C$8:$U$195,19,FALSE),0)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VLOOKUP($C129,'2026'!$C$205:$U$392,VLOOKUP($L$4,Master!$D$9:$G$20,4,FALSE),FALSE)</f>
        <v>0</v>
      </c>
      <c r="L129" s="164">
        <f>VLOOKUP($C129,'2026'!$C$8:$U$195,VLOOKUP($L$4,Master!$D$9:$G$20,4,FALSE),FALSE)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IFERROR(VLOOKUP($C130,'2026'!$C$205:$U$392,19,FALSE),0)</f>
        <v>0</v>
      </c>
      <c r="F130" s="153">
        <f>IFERROR(VLOOKUP($C130,'2026'!$C$8:$U$195,19,FALSE),0)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VLOOKUP($C130,'2026'!$C$205:$U$392,VLOOKUP($L$4,Master!$D$9:$G$20,4,FALSE),FALSE)</f>
        <v>0</v>
      </c>
      <c r="L130" s="164">
        <f>VLOOKUP($C130,'2026'!$C$8:$U$195,VLOOKUP($L$4,Master!$D$9:$G$20,4,FALSE),FALSE)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IFERROR(VLOOKUP($C131,'2026'!$C$205:$U$392,19,FALSE),0)</f>
        <v>0</v>
      </c>
      <c r="F131" s="153">
        <f>IFERROR(VLOOKUP($C131,'2026'!$C$8:$U$195,19,FALSE),0)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VLOOKUP($C131,'2026'!$C$205:$U$392,VLOOKUP($L$4,Master!$D$9:$G$20,4,FALSE),FALSE)</f>
        <v>0</v>
      </c>
      <c r="L131" s="164">
        <f>VLOOKUP($C131,'2026'!$C$8:$U$195,VLOOKUP($L$4,Master!$D$9:$G$20,4,FALSE),FALSE)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IFERROR(VLOOKUP($C132,'2026'!$C$205:$U$392,19,FALSE),0)</f>
        <v>0</v>
      </c>
      <c r="F132" s="153">
        <f>IFERROR(VLOOKUP($C132,'2026'!$C$8:$U$195,19,FALSE),0)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VLOOKUP($C132,'2026'!$C$205:$U$392,VLOOKUP($L$4,Master!$D$9:$G$20,4,FALSE),FALSE)</f>
        <v>0</v>
      </c>
      <c r="L132" s="164">
        <f>VLOOKUP($C132,'2026'!$C$8:$U$195,VLOOKUP($L$4,Master!$D$9:$G$20,4,FALSE),FALSE)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IFERROR(VLOOKUP($C133,'2026'!$C$205:$U$392,19,FALSE),0)</f>
        <v>0</v>
      </c>
      <c r="F133" s="148">
        <f>IFERROR(VLOOKUP($C133,'2026'!$C$8:$U$195,19,FALSE),0)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VLOOKUP($C133,'2026'!$C$205:$U$392,VLOOKUP($L$4,Master!$D$9:$G$20,4,FALSE),FALSE)</f>
        <v>0</v>
      </c>
      <c r="L133" s="148">
        <f>VLOOKUP($C133,'2026'!$C$8:$U$195,VLOOKUP($L$4,Master!$D$9:$G$20,4,FALSE),FALSE)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IFERROR(VLOOKUP($C134,'2026'!$C$205:$U$392,19,FALSE),0)</f>
        <v>0</v>
      </c>
      <c r="F134" s="153">
        <f>IFERROR(VLOOKUP($C134,'2026'!$C$8:$U$195,19,FALSE),0)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VLOOKUP($C134,'2026'!$C$205:$U$392,VLOOKUP($L$4,Master!$D$9:$G$20,4,FALSE),FALSE)</f>
        <v>0</v>
      </c>
      <c r="L134" s="164">
        <f>VLOOKUP($C134,'2026'!$C$8:$U$195,VLOOKUP($L$4,Master!$D$9:$G$20,4,FALSE),FALSE)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IFERROR(VLOOKUP($C135,'2026'!$C$205:$U$392,19,FALSE),0)</f>
        <v>0</v>
      </c>
      <c r="F135" s="153">
        <f>IFERROR(VLOOKUP($C135,'2026'!$C$8:$U$195,19,FALSE),0)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VLOOKUP($C135,'2026'!$C$205:$U$392,VLOOKUP($L$4,Master!$D$9:$G$20,4,FALSE),FALSE)</f>
        <v>0</v>
      </c>
      <c r="L135" s="164">
        <f>VLOOKUP($C135,'2026'!$C$8:$U$195,VLOOKUP($L$4,Master!$D$9:$G$20,4,FALSE),FALSE)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IFERROR(VLOOKUP($C136,'2026'!$C$205:$U$392,19,FALSE),0)</f>
        <v>0</v>
      </c>
      <c r="F136" s="153">
        <f>IFERROR(VLOOKUP($C136,'2026'!$C$8:$U$195,19,FALSE),0)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VLOOKUP($C136,'2026'!$C$205:$U$392,VLOOKUP($L$4,Master!$D$9:$G$20,4,FALSE),FALSE)</f>
        <v>0</v>
      </c>
      <c r="L136" s="164">
        <f>VLOOKUP($C136,'2026'!$C$8:$U$195,VLOOKUP($L$4,Master!$D$9:$G$20,4,FALSE),FALSE)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IFERROR(VLOOKUP($C137,'2026'!$C$205:$U$392,19,FALSE),0)</f>
        <v>0</v>
      </c>
      <c r="F137" s="153">
        <f>IFERROR(VLOOKUP($C137,'2026'!$C$8:$U$195,19,FALSE),0)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VLOOKUP($C137,'2026'!$C$205:$U$392,VLOOKUP($L$4,Master!$D$9:$G$20,4,FALSE),FALSE)</f>
        <v>0</v>
      </c>
      <c r="L137" s="164">
        <f>VLOOKUP($C137,'2026'!$C$8:$U$195,VLOOKUP($L$4,Master!$D$9:$G$20,4,FALSE),FALSE)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IFERROR(VLOOKUP($C138,'2026'!$C$205:$U$392,19,FALSE),0)</f>
        <v>124741663.06999996</v>
      </c>
      <c r="F138" s="148">
        <f>IFERROR(VLOOKUP($C138,'2026'!$C$8:$U$195,19,FALSE),0)</f>
        <v>119971278.47</v>
      </c>
      <c r="G138" s="149">
        <f t="shared" ref="G138:G196" si="22">IFERROR(F138/E138,0)</f>
        <v>0.96175788840234544</v>
      </c>
      <c r="H138" s="150">
        <f t="shared" ref="H138:H196" si="23">F138/$D$4</f>
        <v>1.4007808709104921E-2</v>
      </c>
      <c r="I138" s="148">
        <f t="shared" ref="I138:I196" si="24">F138-E138</f>
        <v>-4770384.5999999642</v>
      </c>
      <c r="J138" s="151">
        <f t="shared" ref="J138:J196" si="25">IFERROR(I138/E138,0)</f>
        <v>-3.8242111597654567E-2</v>
      </c>
      <c r="K138" s="147">
        <f>VLOOKUP($C138,'2026'!$C$205:$U$392,VLOOKUP($L$4,Master!$D$9:$G$20,4,FALSE),FALSE)</f>
        <v>41649753.129999995</v>
      </c>
      <c r="L138" s="148">
        <f>VLOOKUP($C138,'2026'!$C$8:$U$195,VLOOKUP($L$4,Master!$D$9:$G$20,4,FALSE),FALSE)</f>
        <v>43766695.219999999</v>
      </c>
      <c r="M138" s="150">
        <f t="shared" ref="M138:M196" si="26">IFERROR(L138/K138,0)</f>
        <v>1.0508272422021918</v>
      </c>
      <c r="N138" s="150">
        <f t="shared" ref="N138:N196" si="27">L138/$D$4</f>
        <v>5.1101855568269385E-3</v>
      </c>
      <c r="O138" s="148">
        <f t="shared" ref="O138:O196" si="28">L138-K138</f>
        <v>2116942.0900000036</v>
      </c>
      <c r="P138" s="151">
        <f t="shared" ref="P138:P196" si="29">IFERROR(O138/K138,0)</f>
        <v>5.0827242202191744E-2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IFERROR(VLOOKUP($C139,'2026'!$C$205:$U$392,19,FALSE),0)</f>
        <v>124741663.06999996</v>
      </c>
      <c r="F139" s="153">
        <f>IFERROR(VLOOKUP($C139,'2026'!$C$8:$U$195,19,FALSE),0)</f>
        <v>119971278.47</v>
      </c>
      <c r="G139" s="154">
        <f t="shared" si="22"/>
        <v>0.96175788840234544</v>
      </c>
      <c r="H139" s="155">
        <f t="shared" si="23"/>
        <v>1.4007808709104921E-2</v>
      </c>
      <c r="I139" s="156">
        <f t="shared" si="24"/>
        <v>-4770384.5999999642</v>
      </c>
      <c r="J139" s="157">
        <f t="shared" si="25"/>
        <v>-3.8242111597654567E-2</v>
      </c>
      <c r="K139" s="163">
        <f>VLOOKUP($C139,'2026'!$C$205:$U$392,VLOOKUP($L$4,Master!$D$9:$G$20,4,FALSE),FALSE)</f>
        <v>41649753.129999995</v>
      </c>
      <c r="L139" s="164">
        <f>VLOOKUP($C139,'2026'!$C$8:$U$195,VLOOKUP($L$4,Master!$D$9:$G$20,4,FALSE),FALSE)</f>
        <v>43766695.219999999</v>
      </c>
      <c r="M139" s="155">
        <f t="shared" si="26"/>
        <v>1.0508272422021918</v>
      </c>
      <c r="N139" s="155">
        <f t="shared" si="27"/>
        <v>5.1101855568269385E-3</v>
      </c>
      <c r="O139" s="156">
        <f t="shared" si="28"/>
        <v>2116942.0900000036</v>
      </c>
      <c r="P139" s="157">
        <f t="shared" si="29"/>
        <v>5.0827242202191744E-2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IFERROR(VLOOKUP($C140,'2026'!$C$205:$U$392,19,FALSE),0)</f>
        <v>5770341.879999999</v>
      </c>
      <c r="F140" s="148">
        <f>IFERROR(VLOOKUP($C140,'2026'!$C$8:$U$195,19,FALSE),0)</f>
        <v>1082556.99</v>
      </c>
      <c r="G140" s="149">
        <f t="shared" si="22"/>
        <v>0.1876070798772152</v>
      </c>
      <c r="H140" s="150">
        <f t="shared" si="23"/>
        <v>1.2639901338065994E-4</v>
      </c>
      <c r="I140" s="148">
        <f t="shared" si="24"/>
        <v>-4687784.8899999987</v>
      </c>
      <c r="J140" s="151">
        <f t="shared" si="25"/>
        <v>-0.81239292012278475</v>
      </c>
      <c r="K140" s="147">
        <f>VLOOKUP($C140,'2026'!$C$205:$U$392,VLOOKUP($L$4,Master!$D$9:$G$20,4,FALSE),FALSE)</f>
        <v>1884980.689999999</v>
      </c>
      <c r="L140" s="148">
        <f>VLOOKUP($C140,'2026'!$C$8:$U$195,VLOOKUP($L$4,Master!$D$9:$G$20,4,FALSE),FALSE)</f>
        <v>320432.41000000003</v>
      </c>
      <c r="M140" s="150">
        <f t="shared" si="26"/>
        <v>0.16999240984267069</v>
      </c>
      <c r="N140" s="150">
        <f t="shared" si="27"/>
        <v>3.741358732456858E-5</v>
      </c>
      <c r="O140" s="148">
        <f t="shared" si="28"/>
        <v>-1564548.2799999989</v>
      </c>
      <c r="P140" s="151">
        <f t="shared" si="29"/>
        <v>-0.83000759015732928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IFERROR(VLOOKUP($C141,'2026'!$C$205:$U$392,19,FALSE),0)</f>
        <v>5770341.879999999</v>
      </c>
      <c r="F141" s="153">
        <f>IFERROR(VLOOKUP($C141,'2026'!$C$8:$U$195,19,FALSE),0)</f>
        <v>1082556.99</v>
      </c>
      <c r="G141" s="154">
        <f t="shared" si="22"/>
        <v>0.1876070798772152</v>
      </c>
      <c r="H141" s="155">
        <f t="shared" si="23"/>
        <v>1.2639901338065994E-4</v>
      </c>
      <c r="I141" s="156">
        <f t="shared" si="24"/>
        <v>-4687784.8899999987</v>
      </c>
      <c r="J141" s="157">
        <f t="shared" si="25"/>
        <v>-0.81239292012278475</v>
      </c>
      <c r="K141" s="163">
        <f>VLOOKUP($C141,'2026'!$C$205:$U$392,VLOOKUP($L$4,Master!$D$9:$G$20,4,FALSE),FALSE)</f>
        <v>1884980.689999999</v>
      </c>
      <c r="L141" s="164">
        <f>VLOOKUP($C141,'2026'!$C$8:$U$195,VLOOKUP($L$4,Master!$D$9:$G$20,4,FALSE),FALSE)</f>
        <v>320432.41000000003</v>
      </c>
      <c r="M141" s="155">
        <f t="shared" si="26"/>
        <v>0.16999240984267069</v>
      </c>
      <c r="N141" s="155">
        <f t="shared" si="27"/>
        <v>3.741358732456858E-5</v>
      </c>
      <c r="O141" s="156">
        <f t="shared" si="28"/>
        <v>-1564548.2799999989</v>
      </c>
      <c r="P141" s="157">
        <f t="shared" si="29"/>
        <v>-0.83000759015732928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IFERROR(VLOOKUP($C142,'2026'!$C$205:$U$392,19,FALSE),0)</f>
        <v>4354005.6599999983</v>
      </c>
      <c r="F142" s="148">
        <f>IFERROR(VLOOKUP($C142,'2026'!$C$8:$U$195,19,FALSE),0)</f>
        <v>1367953.54</v>
      </c>
      <c r="G142" s="149">
        <f t="shared" si="22"/>
        <v>0.31418276566962494</v>
      </c>
      <c r="H142" s="150">
        <f t="shared" si="23"/>
        <v>1.5972182472036056E-4</v>
      </c>
      <c r="I142" s="148">
        <f t="shared" si="24"/>
        <v>-2986052.1199999982</v>
      </c>
      <c r="J142" s="151">
        <f t="shared" si="25"/>
        <v>-0.68581723433037511</v>
      </c>
      <c r="K142" s="147">
        <f>VLOOKUP($C142,'2026'!$C$205:$U$392,VLOOKUP($L$4,Master!$D$9:$G$20,4,FALSE),FALSE)</f>
        <v>1519234.3899999992</v>
      </c>
      <c r="L142" s="148">
        <f>VLOOKUP($C142,'2026'!$C$8:$U$195,VLOOKUP($L$4,Master!$D$9:$G$20,4,FALSE),FALSE)</f>
        <v>430772.67</v>
      </c>
      <c r="M142" s="150">
        <f t="shared" si="26"/>
        <v>0.28354589182252532</v>
      </c>
      <c r="N142" s="150">
        <f t="shared" si="27"/>
        <v>5.0296881348807881E-5</v>
      </c>
      <c r="O142" s="148">
        <f t="shared" si="28"/>
        <v>-1088461.7199999993</v>
      </c>
      <c r="P142" s="151">
        <f t="shared" si="29"/>
        <v>-0.71645410817747479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IFERROR(VLOOKUP($C143,'2026'!$C$205:$U$392,19,FALSE),0)</f>
        <v>4354005.6599999983</v>
      </c>
      <c r="F143" s="153">
        <f>IFERROR(VLOOKUP($C143,'2026'!$C$8:$U$195,19,FALSE),0)</f>
        <v>1367953.54</v>
      </c>
      <c r="G143" s="154">
        <f t="shared" si="22"/>
        <v>0.31418276566962494</v>
      </c>
      <c r="H143" s="155">
        <f t="shared" si="23"/>
        <v>1.5972182472036056E-4</v>
      </c>
      <c r="I143" s="156">
        <f t="shared" si="24"/>
        <v>-2986052.1199999982</v>
      </c>
      <c r="J143" s="157">
        <f t="shared" si="25"/>
        <v>-0.68581723433037511</v>
      </c>
      <c r="K143" s="163">
        <f>VLOOKUP($C143,'2026'!$C$205:$U$392,VLOOKUP($L$4,Master!$D$9:$G$20,4,FALSE),FALSE)</f>
        <v>1519234.3899999992</v>
      </c>
      <c r="L143" s="164">
        <f>VLOOKUP($C143,'2026'!$C$8:$U$195,VLOOKUP($L$4,Master!$D$9:$G$20,4,FALSE),FALSE)</f>
        <v>430772.67</v>
      </c>
      <c r="M143" s="155">
        <f t="shared" si="26"/>
        <v>0.28354589182252532</v>
      </c>
      <c r="N143" s="155">
        <f t="shared" si="27"/>
        <v>5.0296881348807881E-5</v>
      </c>
      <c r="O143" s="156">
        <f t="shared" si="28"/>
        <v>-1088461.7199999993</v>
      </c>
      <c r="P143" s="157">
        <f t="shared" si="29"/>
        <v>-0.71645410817747479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IFERROR(VLOOKUP($C144,'2026'!$C$205:$U$392,19,FALSE),0)</f>
        <v>14001816.100000009</v>
      </c>
      <c r="F144" s="143">
        <f>IFERROR(VLOOKUP($C144,'2026'!$C$8:$U$195,19,FALSE),0)</f>
        <v>10015220.66</v>
      </c>
      <c r="G144" s="144">
        <f t="shared" si="22"/>
        <v>0.71528011712709139</v>
      </c>
      <c r="H144" s="145">
        <f t="shared" si="23"/>
        <v>1.1693740116292648E-3</v>
      </c>
      <c r="I144" s="143">
        <f t="shared" si="24"/>
        <v>-3986595.4400000088</v>
      </c>
      <c r="J144" s="146">
        <f t="shared" si="25"/>
        <v>-0.28471988287290861</v>
      </c>
      <c r="K144" s="142">
        <f>VLOOKUP($C144,'2026'!$C$205:$U$392,VLOOKUP($L$4,Master!$D$9:$G$20,4,FALSE),FALSE)</f>
        <v>6401830.6900000023</v>
      </c>
      <c r="L144" s="143">
        <f>VLOOKUP($C144,'2026'!$C$8:$U$195,VLOOKUP($L$4,Master!$D$9:$G$20,4,FALSE),FALSE)</f>
        <v>6253876.7400000002</v>
      </c>
      <c r="M144" s="145">
        <f t="shared" si="26"/>
        <v>0.97688880616116358</v>
      </c>
      <c r="N144" s="145">
        <f t="shared" si="27"/>
        <v>7.3020067954136802E-4</v>
      </c>
      <c r="O144" s="143">
        <f t="shared" si="28"/>
        <v>-147953.95000000205</v>
      </c>
      <c r="P144" s="146">
        <f t="shared" si="29"/>
        <v>-2.3111193838836433E-2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IFERROR(VLOOKUP($C145,'2026'!$C$205:$U$392,19,FALSE),0)</f>
        <v>3582879.2</v>
      </c>
      <c r="F145" s="148">
        <f>IFERROR(VLOOKUP($C145,'2026'!$C$8:$U$195,19,FALSE),0)</f>
        <v>4231093.17</v>
      </c>
      <c r="G145" s="149">
        <f t="shared" si="22"/>
        <v>1.1809198507167085</v>
      </c>
      <c r="H145" s="150">
        <f t="shared" si="23"/>
        <v>4.9402110664829651E-4</v>
      </c>
      <c r="I145" s="148">
        <f t="shared" si="24"/>
        <v>648213.96999999974</v>
      </c>
      <c r="J145" s="151">
        <f t="shared" si="25"/>
        <v>0.18091985071670844</v>
      </c>
      <c r="K145" s="147">
        <f>VLOOKUP($C145,'2026'!$C$205:$U$392,VLOOKUP($L$4,Master!$D$9:$G$20,4,FALSE),FALSE)</f>
        <v>2398250.0099999998</v>
      </c>
      <c r="L145" s="148">
        <f>VLOOKUP($C145,'2026'!$C$8:$U$195,VLOOKUP($L$4,Master!$D$9:$G$20,4,FALSE),FALSE)</f>
        <v>3810407.05</v>
      </c>
      <c r="M145" s="150">
        <f t="shared" si="26"/>
        <v>1.5888281180492938</v>
      </c>
      <c r="N145" s="150">
        <f t="shared" si="27"/>
        <v>4.449019277024029E-4</v>
      </c>
      <c r="O145" s="148">
        <f t="shared" si="28"/>
        <v>1412157.04</v>
      </c>
      <c r="P145" s="151">
        <f t="shared" si="29"/>
        <v>0.5888281180492938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IFERROR(VLOOKUP($C146,'2026'!$C$205:$U$392,19,FALSE),0)</f>
        <v>3582879.2</v>
      </c>
      <c r="F146" s="153">
        <f>IFERROR(VLOOKUP($C146,'2026'!$C$8:$U$195,19,FALSE),0)</f>
        <v>4231093.17</v>
      </c>
      <c r="G146" s="154">
        <f t="shared" si="22"/>
        <v>1.1809198507167085</v>
      </c>
      <c r="H146" s="155">
        <f t="shared" si="23"/>
        <v>4.9402110664829651E-4</v>
      </c>
      <c r="I146" s="156">
        <f t="shared" si="24"/>
        <v>648213.96999999974</v>
      </c>
      <c r="J146" s="157">
        <f t="shared" si="25"/>
        <v>0.18091985071670844</v>
      </c>
      <c r="K146" s="163">
        <f>VLOOKUP($C146,'2026'!$C$205:$U$392,VLOOKUP($L$4,Master!$D$9:$G$20,4,FALSE),FALSE)</f>
        <v>2398250.0099999998</v>
      </c>
      <c r="L146" s="164">
        <f>VLOOKUP($C146,'2026'!$C$8:$U$195,VLOOKUP($L$4,Master!$D$9:$G$20,4,FALSE),FALSE)</f>
        <v>3810407.05</v>
      </c>
      <c r="M146" s="155">
        <f t="shared" si="26"/>
        <v>1.5888281180492938</v>
      </c>
      <c r="N146" s="155">
        <f t="shared" si="27"/>
        <v>4.449019277024029E-4</v>
      </c>
      <c r="O146" s="156">
        <f t="shared" si="28"/>
        <v>1412157.04</v>
      </c>
      <c r="P146" s="157">
        <f t="shared" si="29"/>
        <v>0.5888281180492938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IFERROR(VLOOKUP($C147,'2026'!$C$205:$U$392,19,FALSE),0)</f>
        <v>5027784.1800000072</v>
      </c>
      <c r="F147" s="148">
        <f>IFERROR(VLOOKUP($C147,'2026'!$C$8:$U$195,19,FALSE),0)</f>
        <v>3934040.5500000007</v>
      </c>
      <c r="G147" s="149">
        <f t="shared" si="22"/>
        <v>0.78246010750604555</v>
      </c>
      <c r="H147" s="150">
        <f t="shared" si="23"/>
        <v>4.5933733624454158E-4</v>
      </c>
      <c r="I147" s="148">
        <f t="shared" si="24"/>
        <v>-1093743.6300000064</v>
      </c>
      <c r="J147" s="151">
        <f t="shared" si="25"/>
        <v>-0.21753989249395445</v>
      </c>
      <c r="K147" s="147">
        <f>VLOOKUP($C147,'2026'!$C$205:$U$392,VLOOKUP($L$4,Master!$D$9:$G$20,4,FALSE),FALSE)</f>
        <v>1860731.0000000026</v>
      </c>
      <c r="L147" s="148">
        <f>VLOOKUP($C147,'2026'!$C$8:$U$195,VLOOKUP($L$4,Master!$D$9:$G$20,4,FALSE),FALSE)</f>
        <v>1665680.9800000002</v>
      </c>
      <c r="M147" s="150">
        <f t="shared" si="26"/>
        <v>0.89517559496778309</v>
      </c>
      <c r="N147" s="150">
        <f t="shared" si="27"/>
        <v>1.9448438689489294E-4</v>
      </c>
      <c r="O147" s="148">
        <f t="shared" si="28"/>
        <v>-195050.02000000235</v>
      </c>
      <c r="P147" s="151">
        <f t="shared" si="29"/>
        <v>-0.10482440503221695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IFERROR(VLOOKUP($C148,'2026'!$C$205:$U$392,19,FALSE),0)</f>
        <v>5027784.1800000072</v>
      </c>
      <c r="F148" s="153">
        <f>IFERROR(VLOOKUP($C148,'2026'!$C$8:$U$195,19,FALSE),0)</f>
        <v>3934040.5500000007</v>
      </c>
      <c r="G148" s="154">
        <f t="shared" si="22"/>
        <v>0.78246010750604555</v>
      </c>
      <c r="H148" s="155">
        <f t="shared" si="23"/>
        <v>4.5933733624454158E-4</v>
      </c>
      <c r="I148" s="156">
        <f t="shared" si="24"/>
        <v>-1093743.6300000064</v>
      </c>
      <c r="J148" s="157">
        <f t="shared" si="25"/>
        <v>-0.21753989249395445</v>
      </c>
      <c r="K148" s="163">
        <f>VLOOKUP($C148,'2026'!$C$205:$U$392,VLOOKUP($L$4,Master!$D$9:$G$20,4,FALSE),FALSE)</f>
        <v>1860731.0000000026</v>
      </c>
      <c r="L148" s="164">
        <f>VLOOKUP($C148,'2026'!$C$8:$U$195,VLOOKUP($L$4,Master!$D$9:$G$20,4,FALSE),FALSE)</f>
        <v>1665680.9800000002</v>
      </c>
      <c r="M148" s="155">
        <f t="shared" si="26"/>
        <v>0.89517559496778309</v>
      </c>
      <c r="N148" s="155">
        <f t="shared" si="27"/>
        <v>1.9448438689489294E-4</v>
      </c>
      <c r="O148" s="156">
        <f t="shared" si="28"/>
        <v>-195050.02000000235</v>
      </c>
      <c r="P148" s="157">
        <f t="shared" si="29"/>
        <v>-0.10482440503221695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IFERROR(VLOOKUP($C149,'2026'!$C$205:$U$392,19,FALSE),0)</f>
        <v>0</v>
      </c>
      <c r="F149" s="148">
        <f>IFERROR(VLOOKUP($C149,'2026'!$C$8:$U$195,19,FALSE),0)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VLOOKUP($C149,'2026'!$C$205:$U$392,VLOOKUP($L$4,Master!$D$9:$G$20,4,FALSE),FALSE)</f>
        <v>0</v>
      </c>
      <c r="L149" s="148">
        <f>VLOOKUP($C149,'2026'!$C$8:$U$195,VLOOKUP($L$4,Master!$D$9:$G$20,4,FALSE),FALSE)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IFERROR(VLOOKUP($C150,'2026'!$C$205:$U$392,19,FALSE),0)</f>
        <v>0</v>
      </c>
      <c r="F150" s="153">
        <f>IFERROR(VLOOKUP($C150,'2026'!$C$8:$U$195,19,FALSE),0)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VLOOKUP($C150,'2026'!$C$205:$U$392,VLOOKUP($L$4,Master!$D$9:$G$20,4,FALSE),FALSE)</f>
        <v>0</v>
      </c>
      <c r="L150" s="164">
        <f>VLOOKUP($C150,'2026'!$C$8:$U$195,VLOOKUP($L$4,Master!$D$9:$G$20,4,FALSE),FALSE)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IFERROR(VLOOKUP($C151,'2026'!$C$205:$U$392,19,FALSE),0)</f>
        <v>0</v>
      </c>
      <c r="F151" s="148">
        <f>IFERROR(VLOOKUP($C151,'2026'!$C$8:$U$195,19,FALSE),0)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VLOOKUP($C151,'2026'!$C$205:$U$392,VLOOKUP($L$4,Master!$D$9:$G$20,4,FALSE),FALSE)</f>
        <v>0</v>
      </c>
      <c r="L151" s="148">
        <f>VLOOKUP($C151,'2026'!$C$8:$U$195,VLOOKUP($L$4,Master!$D$9:$G$20,4,FALSE),FALSE)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IFERROR(VLOOKUP($C152,'2026'!$C$205:$U$392,19,FALSE),0)</f>
        <v>0</v>
      </c>
      <c r="F152" s="153">
        <f>IFERROR(VLOOKUP($C152,'2026'!$C$8:$U$195,19,FALSE),0)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VLOOKUP($C152,'2026'!$C$205:$U$392,VLOOKUP($L$4,Master!$D$9:$G$20,4,FALSE),FALSE)</f>
        <v>0</v>
      </c>
      <c r="L152" s="164">
        <f>VLOOKUP($C152,'2026'!$C$8:$U$195,VLOOKUP($L$4,Master!$D$9:$G$20,4,FALSE),FALSE)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IFERROR(VLOOKUP($C153,'2026'!$C$205:$U$392,19,FALSE),0)</f>
        <v>714256.27</v>
      </c>
      <c r="F153" s="148">
        <f>IFERROR(VLOOKUP($C153,'2026'!$C$8:$U$195,19,FALSE),0)</f>
        <v>16129.61</v>
      </c>
      <c r="G153" s="149">
        <f t="shared" si="22"/>
        <v>2.2582384891069979E-2</v>
      </c>
      <c r="H153" s="150">
        <f t="shared" si="23"/>
        <v>1.8832881862550498E-6</v>
      </c>
      <c r="I153" s="148">
        <f t="shared" si="24"/>
        <v>-698126.66</v>
      </c>
      <c r="J153" s="151">
        <f t="shared" si="25"/>
        <v>-0.97741761510892999</v>
      </c>
      <c r="K153" s="147">
        <f>VLOOKUP($C153,'2026'!$C$205:$U$392,VLOOKUP($L$4,Master!$D$9:$G$20,4,FALSE),FALSE)</f>
        <v>593622.16</v>
      </c>
      <c r="L153" s="148">
        <f>VLOOKUP($C153,'2026'!$C$8:$U$195,VLOOKUP($L$4,Master!$D$9:$G$20,4,FALSE),FALSE)</f>
        <v>7797.6</v>
      </c>
      <c r="M153" s="150">
        <f t="shared" si="26"/>
        <v>1.3135628225199678E-2</v>
      </c>
      <c r="N153" s="150">
        <f t="shared" si="27"/>
        <v>9.1044532143941345E-7</v>
      </c>
      <c r="O153" s="148">
        <f t="shared" si="28"/>
        <v>-585824.56000000006</v>
      </c>
      <c r="P153" s="151">
        <f t="shared" si="29"/>
        <v>-0.98686437177480035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IFERROR(VLOOKUP($C154,'2026'!$C$205:$U$392,19,FALSE),0)</f>
        <v>714256.27</v>
      </c>
      <c r="F154" s="153">
        <f>IFERROR(VLOOKUP($C154,'2026'!$C$8:$U$195,19,FALSE),0)</f>
        <v>16129.61</v>
      </c>
      <c r="G154" s="154">
        <f t="shared" si="22"/>
        <v>2.2582384891069979E-2</v>
      </c>
      <c r="H154" s="155">
        <f t="shared" si="23"/>
        <v>1.8832881862550498E-6</v>
      </c>
      <c r="I154" s="156">
        <f t="shared" si="24"/>
        <v>-698126.66</v>
      </c>
      <c r="J154" s="157">
        <f t="shared" si="25"/>
        <v>-0.97741761510892999</v>
      </c>
      <c r="K154" s="163">
        <f>VLOOKUP($C154,'2026'!$C$205:$U$392,VLOOKUP($L$4,Master!$D$9:$G$20,4,FALSE),FALSE)</f>
        <v>593622.16</v>
      </c>
      <c r="L154" s="164">
        <f>VLOOKUP($C154,'2026'!$C$8:$U$195,VLOOKUP($L$4,Master!$D$9:$G$20,4,FALSE),FALSE)</f>
        <v>7797.6</v>
      </c>
      <c r="M154" s="155">
        <f t="shared" si="26"/>
        <v>1.3135628225199678E-2</v>
      </c>
      <c r="N154" s="155">
        <f t="shared" si="27"/>
        <v>9.1044532143941345E-7</v>
      </c>
      <c r="O154" s="156">
        <f t="shared" si="28"/>
        <v>-585824.56000000006</v>
      </c>
      <c r="P154" s="157">
        <f t="shared" si="29"/>
        <v>-0.98686437177480035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IFERROR(VLOOKUP($C155,'2026'!$C$205:$U$392,19,FALSE),0)</f>
        <v>4676896.45</v>
      </c>
      <c r="F155" s="148">
        <f>IFERROR(VLOOKUP($C155,'2026'!$C$8:$U$195,19,FALSE),0)</f>
        <v>1833957.3299999996</v>
      </c>
      <c r="G155" s="149">
        <f t="shared" si="22"/>
        <v>0.39213126687891486</v>
      </c>
      <c r="H155" s="150">
        <f t="shared" si="23"/>
        <v>2.141322805501716E-4</v>
      </c>
      <c r="I155" s="148">
        <f t="shared" si="24"/>
        <v>-2842939.1200000006</v>
      </c>
      <c r="J155" s="151">
        <f t="shared" si="25"/>
        <v>-0.60786873312108514</v>
      </c>
      <c r="K155" s="147">
        <f>VLOOKUP($C155,'2026'!$C$205:$U$392,VLOOKUP($L$4,Master!$D$9:$G$20,4,FALSE),FALSE)</f>
        <v>1549227.5199999996</v>
      </c>
      <c r="L155" s="148">
        <f>VLOOKUP($C155,'2026'!$C$8:$U$195,VLOOKUP($L$4,Master!$D$9:$G$20,4,FALSE),FALSE)</f>
        <v>769991.11</v>
      </c>
      <c r="M155" s="150">
        <f t="shared" si="26"/>
        <v>0.49701615809148564</v>
      </c>
      <c r="N155" s="150">
        <f t="shared" si="27"/>
        <v>8.9903919622632693E-5</v>
      </c>
      <c r="O155" s="148">
        <f t="shared" si="28"/>
        <v>-779236.40999999957</v>
      </c>
      <c r="P155" s="151">
        <f t="shared" si="29"/>
        <v>-0.50298384190851442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IFERROR(VLOOKUP($C156,'2026'!$C$205:$U$392,19,FALSE),0)</f>
        <v>4676896.45</v>
      </c>
      <c r="F156" s="153">
        <f>IFERROR(VLOOKUP($C156,'2026'!$C$8:$U$195,19,FALSE),0)</f>
        <v>1833957.3299999996</v>
      </c>
      <c r="G156" s="154">
        <f t="shared" si="22"/>
        <v>0.39213126687891486</v>
      </c>
      <c r="H156" s="155">
        <f t="shared" si="23"/>
        <v>2.141322805501716E-4</v>
      </c>
      <c r="I156" s="156">
        <f t="shared" si="24"/>
        <v>-2842939.1200000006</v>
      </c>
      <c r="J156" s="157">
        <f t="shared" si="25"/>
        <v>-0.60786873312108514</v>
      </c>
      <c r="K156" s="163">
        <f>VLOOKUP($C156,'2026'!$C$205:$U$392,VLOOKUP($L$4,Master!$D$9:$G$20,4,FALSE),FALSE)</f>
        <v>1549227.5199999996</v>
      </c>
      <c r="L156" s="164">
        <f>VLOOKUP($C156,'2026'!$C$8:$U$195,VLOOKUP($L$4,Master!$D$9:$G$20,4,FALSE),FALSE)</f>
        <v>769991.11</v>
      </c>
      <c r="M156" s="155">
        <f t="shared" si="26"/>
        <v>0.49701615809148564</v>
      </c>
      <c r="N156" s="155">
        <f t="shared" si="27"/>
        <v>8.9903919622632693E-5</v>
      </c>
      <c r="O156" s="156">
        <f t="shared" si="28"/>
        <v>-779236.40999999957</v>
      </c>
      <c r="P156" s="157">
        <f t="shared" si="29"/>
        <v>-0.50298384190851442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IFERROR(VLOOKUP($C157,'2026'!$C$205:$U$392,19,FALSE),0)</f>
        <v>85157794.969999999</v>
      </c>
      <c r="F157" s="143">
        <f>IFERROR(VLOOKUP($C157,'2026'!$C$8:$U$195,19,FALSE),0)</f>
        <v>79406803.680000007</v>
      </c>
      <c r="G157" s="144">
        <f t="shared" si="22"/>
        <v>0.93246664862534323</v>
      </c>
      <c r="H157" s="145">
        <f t="shared" si="23"/>
        <v>9.2715134016766697E-3</v>
      </c>
      <c r="I157" s="143">
        <f t="shared" si="24"/>
        <v>-5750991.2899999917</v>
      </c>
      <c r="J157" s="146">
        <f t="shared" si="25"/>
        <v>-6.7533351374656797E-2</v>
      </c>
      <c r="K157" s="142">
        <f>VLOOKUP($C157,'2026'!$C$205:$U$392,VLOOKUP($L$4,Master!$D$9:$G$20,4,FALSE),FALSE)</f>
        <v>29285439.310000006</v>
      </c>
      <c r="L157" s="143">
        <f>VLOOKUP($C157,'2026'!$C$8:$U$195,VLOOKUP($L$4,Master!$D$9:$G$20,4,FALSE),FALSE)</f>
        <v>31399346.77</v>
      </c>
      <c r="M157" s="145">
        <f t="shared" si="26"/>
        <v>1.0721828837062439</v>
      </c>
      <c r="N157" s="145">
        <f t="shared" si="27"/>
        <v>3.6661778448497302E-3</v>
      </c>
      <c r="O157" s="143">
        <f t="shared" si="28"/>
        <v>2113907.4599999934</v>
      </c>
      <c r="P157" s="146">
        <f t="shared" si="29"/>
        <v>7.2182883706243886E-2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IFERROR(VLOOKUP($C158,'2026'!$C$205:$U$392,19,FALSE),0)</f>
        <v>43854884.060000002</v>
      </c>
      <c r="F158" s="148">
        <f>IFERROR(VLOOKUP($C158,'2026'!$C$8:$U$195,19,FALSE),0)</f>
        <v>45380390.620000005</v>
      </c>
      <c r="G158" s="149">
        <f t="shared" si="22"/>
        <v>1.0347853287655004</v>
      </c>
      <c r="H158" s="150">
        <f t="shared" si="23"/>
        <v>5.2986001237652668E-3</v>
      </c>
      <c r="I158" s="148">
        <f t="shared" si="24"/>
        <v>1525506.5600000024</v>
      </c>
      <c r="J158" s="151">
        <f t="shared" si="25"/>
        <v>3.4785328765500383E-2</v>
      </c>
      <c r="K158" s="147">
        <f>VLOOKUP($C158,'2026'!$C$205:$U$392,VLOOKUP($L$4,Master!$D$9:$G$20,4,FALSE),FALSE)</f>
        <v>14972681.530000003</v>
      </c>
      <c r="L158" s="148">
        <f>VLOOKUP($C158,'2026'!$C$8:$U$195,VLOOKUP($L$4,Master!$D$9:$G$20,4,FALSE),FALSE)</f>
        <v>16247620.25</v>
      </c>
      <c r="M158" s="150">
        <f t="shared" si="26"/>
        <v>1.0851509943255968</v>
      </c>
      <c r="N158" s="150">
        <f t="shared" si="27"/>
        <v>1.8970670258972981E-3</v>
      </c>
      <c r="O158" s="148">
        <f t="shared" si="28"/>
        <v>1274938.7199999969</v>
      </c>
      <c r="P158" s="151">
        <f t="shared" si="29"/>
        <v>8.515099432559671E-2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IFERROR(VLOOKUP($C159,'2026'!$C$205:$U$392,19,FALSE),0)</f>
        <v>11601047.67</v>
      </c>
      <c r="F159" s="153">
        <f>IFERROR(VLOOKUP($C159,'2026'!$C$8:$U$195,19,FALSE),0)</f>
        <v>11932403.670000004</v>
      </c>
      <c r="G159" s="154">
        <f t="shared" si="22"/>
        <v>1.0285625927438331</v>
      </c>
      <c r="H159" s="155">
        <f t="shared" si="23"/>
        <v>1.393223696378115E-3</v>
      </c>
      <c r="I159" s="156">
        <f t="shared" si="24"/>
        <v>331356.00000000373</v>
      </c>
      <c r="J159" s="157">
        <f t="shared" si="25"/>
        <v>2.8562592743833087E-2</v>
      </c>
      <c r="K159" s="163">
        <f>VLOOKUP($C159,'2026'!$C$205:$U$392,VLOOKUP($L$4,Master!$D$9:$G$20,4,FALSE),FALSE)</f>
        <v>4084390.5</v>
      </c>
      <c r="L159" s="164">
        <f>VLOOKUP($C159,'2026'!$C$8:$U$195,VLOOKUP($L$4,Master!$D$9:$G$20,4,FALSE),FALSE)</f>
        <v>4364717.5100000016</v>
      </c>
      <c r="M159" s="155">
        <f t="shared" si="26"/>
        <v>1.068633743516934</v>
      </c>
      <c r="N159" s="155">
        <f t="shared" si="27"/>
        <v>5.096230425238775E-4</v>
      </c>
      <c r="O159" s="156">
        <f t="shared" si="28"/>
        <v>280327.01000000164</v>
      </c>
      <c r="P159" s="157">
        <f t="shared" si="29"/>
        <v>6.8633743516933951E-2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IFERROR(VLOOKUP($C160,'2026'!$C$205:$U$392,19,FALSE),0)</f>
        <v>32253836.390000001</v>
      </c>
      <c r="F160" s="153">
        <f>IFERROR(VLOOKUP($C160,'2026'!$C$8:$U$195,19,FALSE),0)</f>
        <v>33447986.949999999</v>
      </c>
      <c r="G160" s="154">
        <f t="shared" si="22"/>
        <v>1.0370235201034947</v>
      </c>
      <c r="H160" s="155">
        <f t="shared" si="23"/>
        <v>3.9053764273871516E-3</v>
      </c>
      <c r="I160" s="156">
        <f t="shared" si="24"/>
        <v>1194150.5599999987</v>
      </c>
      <c r="J160" s="157">
        <f t="shared" si="25"/>
        <v>3.7023520103494849E-2</v>
      </c>
      <c r="K160" s="163">
        <f>VLOOKUP($C160,'2026'!$C$205:$U$392,VLOOKUP($L$4,Master!$D$9:$G$20,4,FALSE),FALSE)</f>
        <v>10888291.030000003</v>
      </c>
      <c r="L160" s="164">
        <f>VLOOKUP($C160,'2026'!$C$8:$U$195,VLOOKUP($L$4,Master!$D$9:$G$20,4,FALSE),FALSE)</f>
        <v>11882902.739999998</v>
      </c>
      <c r="M160" s="155">
        <f t="shared" si="26"/>
        <v>1.0913469071739164</v>
      </c>
      <c r="N160" s="155">
        <f t="shared" si="27"/>
        <v>1.3874439833734206E-3</v>
      </c>
      <c r="O160" s="156">
        <f t="shared" si="28"/>
        <v>994611.70999999531</v>
      </c>
      <c r="P160" s="157">
        <f t="shared" si="29"/>
        <v>9.1346907173916261E-2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IFERROR(VLOOKUP($C161,'2026'!$C$205:$U$392,19,FALSE),0)</f>
        <v>14372788.630000003</v>
      </c>
      <c r="F161" s="148">
        <f>IFERROR(VLOOKUP($C161,'2026'!$C$8:$U$195,19,FALSE),0)</f>
        <v>15462629.57</v>
      </c>
      <c r="G161" s="149">
        <f t="shared" si="22"/>
        <v>1.0758266866685284</v>
      </c>
      <c r="H161" s="150">
        <f t="shared" si="23"/>
        <v>1.8054117612030919E-3</v>
      </c>
      <c r="I161" s="148">
        <f t="shared" si="24"/>
        <v>1089840.9399999976</v>
      </c>
      <c r="J161" s="151">
        <f t="shared" si="25"/>
        <v>7.582668666852839E-2</v>
      </c>
      <c r="K161" s="147">
        <f>VLOOKUP($C161,'2026'!$C$205:$U$392,VLOOKUP($L$4,Master!$D$9:$G$20,4,FALSE),FALSE)</f>
        <v>4872857.1900000023</v>
      </c>
      <c r="L161" s="148">
        <f>VLOOKUP($C161,'2026'!$C$8:$U$195,VLOOKUP($L$4,Master!$D$9:$G$20,4,FALSE),FALSE)</f>
        <v>5957457.9800000004</v>
      </c>
      <c r="M161" s="150">
        <f t="shared" si="26"/>
        <v>1.222580048564895</v>
      </c>
      <c r="N161" s="150">
        <f t="shared" si="27"/>
        <v>6.9559091843168395E-4</v>
      </c>
      <c r="O161" s="148">
        <f t="shared" si="28"/>
        <v>1084600.7899999982</v>
      </c>
      <c r="P161" s="151">
        <f t="shared" si="29"/>
        <v>0.22258004856489497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IFERROR(VLOOKUP($C162,'2026'!$C$205:$U$392,19,FALSE),0)</f>
        <v>0</v>
      </c>
      <c r="F162" s="153">
        <f>IFERROR(VLOOKUP($C162,'2026'!$C$8:$U$195,19,FALSE),0)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VLOOKUP($C162,'2026'!$C$205:$U$392,VLOOKUP($L$4,Master!$D$9:$G$20,4,FALSE),FALSE)</f>
        <v>0</v>
      </c>
      <c r="L162" s="164">
        <f>VLOOKUP($C162,'2026'!$C$8:$U$195,VLOOKUP($L$4,Master!$D$9:$G$20,4,FALSE),FALSE)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IFERROR(VLOOKUP($C163,'2026'!$C$205:$U$392,19,FALSE),0)</f>
        <v>14372788.630000003</v>
      </c>
      <c r="F163" s="153">
        <f>IFERROR(VLOOKUP($C163,'2026'!$C$8:$U$195,19,FALSE),0)</f>
        <v>15462629.57</v>
      </c>
      <c r="G163" s="154">
        <f t="shared" si="22"/>
        <v>1.0758266866685284</v>
      </c>
      <c r="H163" s="155">
        <f t="shared" si="23"/>
        <v>1.8054117612030919E-3</v>
      </c>
      <c r="I163" s="156">
        <f t="shared" si="24"/>
        <v>1089840.9399999976</v>
      </c>
      <c r="J163" s="157">
        <f t="shared" si="25"/>
        <v>7.582668666852839E-2</v>
      </c>
      <c r="K163" s="163">
        <f>VLOOKUP($C163,'2026'!$C$205:$U$392,VLOOKUP($L$4,Master!$D$9:$G$20,4,FALSE),FALSE)</f>
        <v>4872857.1900000023</v>
      </c>
      <c r="L163" s="164">
        <f>VLOOKUP($C163,'2026'!$C$8:$U$195,VLOOKUP($L$4,Master!$D$9:$G$20,4,FALSE),FALSE)</f>
        <v>5957457.9800000004</v>
      </c>
      <c r="M163" s="155">
        <f t="shared" si="26"/>
        <v>1.222580048564895</v>
      </c>
      <c r="N163" s="155">
        <f t="shared" si="27"/>
        <v>6.9559091843168395E-4</v>
      </c>
      <c r="O163" s="156">
        <f t="shared" si="28"/>
        <v>1084600.7899999982</v>
      </c>
      <c r="P163" s="157">
        <f t="shared" si="29"/>
        <v>0.22258004856489497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IFERROR(VLOOKUP($C164,'2026'!$C$205:$U$392,19,FALSE),0)</f>
        <v>0</v>
      </c>
      <c r="F164" s="148">
        <f>IFERROR(VLOOKUP($C164,'2026'!$C$8:$U$195,19,FALSE),0)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VLOOKUP($C164,'2026'!$C$205:$U$392,VLOOKUP($L$4,Master!$D$9:$G$20,4,FALSE),FALSE)</f>
        <v>0</v>
      </c>
      <c r="L164" s="148">
        <f>VLOOKUP($C164,'2026'!$C$8:$U$195,VLOOKUP($L$4,Master!$D$9:$G$20,4,FALSE),FALSE)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IFERROR(VLOOKUP($C165,'2026'!$C$205:$U$392,19,FALSE),0)</f>
        <v>0</v>
      </c>
      <c r="F165" s="153">
        <f>IFERROR(VLOOKUP($C165,'2026'!$C$8:$U$195,19,FALSE),0)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VLOOKUP($C165,'2026'!$C$205:$U$392,VLOOKUP($L$4,Master!$D$9:$G$20,4,FALSE),FALSE)</f>
        <v>0</v>
      </c>
      <c r="L165" s="164">
        <f>VLOOKUP($C165,'2026'!$C$8:$U$195,VLOOKUP($L$4,Master!$D$9:$G$20,4,FALSE),FALSE)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IFERROR(VLOOKUP($C166,'2026'!$C$205:$U$392,19,FALSE),0)</f>
        <v>11318756.300000001</v>
      </c>
      <c r="F166" s="148">
        <f>IFERROR(VLOOKUP($C166,'2026'!$C$8:$U$195,19,FALSE),0)</f>
        <v>7460721.54</v>
      </c>
      <c r="G166" s="149">
        <f t="shared" si="22"/>
        <v>0.65914675979020765</v>
      </c>
      <c r="H166" s="150">
        <f t="shared" si="23"/>
        <v>8.711114984938001E-4</v>
      </c>
      <c r="I166" s="148">
        <f t="shared" si="24"/>
        <v>-3858034.7600000007</v>
      </c>
      <c r="J166" s="151">
        <f t="shared" si="25"/>
        <v>-0.34085324020979235</v>
      </c>
      <c r="K166" s="147">
        <f>VLOOKUP($C166,'2026'!$C$205:$U$392,VLOOKUP($L$4,Master!$D$9:$G$20,4,FALSE),FALSE)</f>
        <v>3789671.0000000005</v>
      </c>
      <c r="L166" s="148">
        <f>VLOOKUP($C166,'2026'!$C$8:$U$195,VLOOKUP($L$4,Master!$D$9:$G$20,4,FALSE),FALSE)</f>
        <v>3655222.2800000003</v>
      </c>
      <c r="M166" s="150">
        <f t="shared" si="26"/>
        <v>0.96452232396954773</v>
      </c>
      <c r="N166" s="150">
        <f t="shared" si="27"/>
        <v>4.2678260280690287E-4</v>
      </c>
      <c r="O166" s="148">
        <f t="shared" si="28"/>
        <v>-134448.7200000002</v>
      </c>
      <c r="P166" s="151">
        <f t="shared" si="29"/>
        <v>-3.54776760304523E-2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IFERROR(VLOOKUP($C167,'2026'!$C$205:$U$392,19,FALSE),0)</f>
        <v>11063756.300000001</v>
      </c>
      <c r="F167" s="153">
        <f>IFERROR(VLOOKUP($C167,'2026'!$C$8:$U$195,19,FALSE),0)</f>
        <v>7452856.54</v>
      </c>
      <c r="G167" s="154">
        <f t="shared" si="22"/>
        <v>0.67362804619982453</v>
      </c>
      <c r="H167" s="155">
        <f t="shared" si="23"/>
        <v>8.7019318356957708E-4</v>
      </c>
      <c r="I167" s="156">
        <f t="shared" si="24"/>
        <v>-3610899.7600000007</v>
      </c>
      <c r="J167" s="157">
        <f t="shared" si="25"/>
        <v>-0.32637195380017547</v>
      </c>
      <c r="K167" s="163">
        <f>VLOOKUP($C167,'2026'!$C$205:$U$392,VLOOKUP($L$4,Master!$D$9:$G$20,4,FALSE),FALSE)</f>
        <v>3704671.0000000005</v>
      </c>
      <c r="L167" s="164">
        <f>VLOOKUP($C167,'2026'!$C$8:$U$195,VLOOKUP($L$4,Master!$D$9:$G$20,4,FALSE),FALSE)</f>
        <v>3647357.2800000003</v>
      </c>
      <c r="M167" s="155">
        <f t="shared" si="26"/>
        <v>0.98452933607329773</v>
      </c>
      <c r="N167" s="155">
        <f t="shared" si="27"/>
        <v>4.2586428788267991E-4</v>
      </c>
      <c r="O167" s="156">
        <f t="shared" si="28"/>
        <v>-57313.720000000205</v>
      </c>
      <c r="P167" s="157">
        <f t="shared" si="29"/>
        <v>-1.5470663926702316E-2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IFERROR(VLOOKUP($C168,'2026'!$C$205:$U$392,19,FALSE),0)</f>
        <v>255000</v>
      </c>
      <c r="F168" s="153">
        <f>IFERROR(VLOOKUP($C168,'2026'!$C$8:$U$195,19,FALSE),0)</f>
        <v>7865</v>
      </c>
      <c r="G168" s="154">
        <f t="shared" si="22"/>
        <v>3.084313725490196E-2</v>
      </c>
      <c r="H168" s="155">
        <f t="shared" si="23"/>
        <v>9.1831492422296426E-7</v>
      </c>
      <c r="I168" s="156">
        <f t="shared" si="24"/>
        <v>-247135</v>
      </c>
      <c r="J168" s="157">
        <f t="shared" si="25"/>
        <v>-0.96915686274509805</v>
      </c>
      <c r="K168" s="163">
        <f>VLOOKUP($C168,'2026'!$C$205:$U$392,VLOOKUP($L$4,Master!$D$9:$G$20,4,FALSE),FALSE)</f>
        <v>85000</v>
      </c>
      <c r="L168" s="164">
        <f>VLOOKUP($C168,'2026'!$C$8:$U$195,VLOOKUP($L$4,Master!$D$9:$G$20,4,FALSE),FALSE)</f>
        <v>7865</v>
      </c>
      <c r="M168" s="155">
        <f t="shared" si="26"/>
        <v>9.2529411764705888E-2</v>
      </c>
      <c r="N168" s="155">
        <f t="shared" si="27"/>
        <v>9.1831492422296426E-7</v>
      </c>
      <c r="O168" s="156">
        <f t="shared" si="28"/>
        <v>-77135</v>
      </c>
      <c r="P168" s="157">
        <f t="shared" si="29"/>
        <v>-0.90747058823529414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IFERROR(VLOOKUP($C169,'2026'!$C$205:$U$392,19,FALSE),0)</f>
        <v>0</v>
      </c>
      <c r="F169" s="148">
        <f>IFERROR(VLOOKUP($C169,'2026'!$C$8:$U$195,19,FALSE),0)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VLOOKUP($C169,'2026'!$C$205:$U$392,VLOOKUP($L$4,Master!$D$9:$G$20,4,FALSE),FALSE)</f>
        <v>0</v>
      </c>
      <c r="L169" s="148">
        <f>VLOOKUP($C169,'2026'!$C$8:$U$195,VLOOKUP($L$4,Master!$D$9:$G$20,4,FALSE),FALSE)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IFERROR(VLOOKUP($C170,'2026'!$C$205:$U$392,19,FALSE),0)</f>
        <v>0</v>
      </c>
      <c r="F170" s="153">
        <f>IFERROR(VLOOKUP($C170,'2026'!$C$8:$U$195,19,FALSE),0)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VLOOKUP($C170,'2026'!$C$205:$U$392,VLOOKUP($L$4,Master!$D$9:$G$20,4,FALSE),FALSE)</f>
        <v>0</v>
      </c>
      <c r="L170" s="164">
        <f>VLOOKUP($C170,'2026'!$C$8:$U$195,VLOOKUP($L$4,Master!$D$9:$G$20,4,FALSE),FALSE)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IFERROR(VLOOKUP($C171,'2026'!$C$205:$U$392,19,FALSE),0)</f>
        <v>11116472.65</v>
      </c>
      <c r="F171" s="148">
        <f>IFERROR(VLOOKUP($C171,'2026'!$C$8:$U$195,19,FALSE),0)</f>
        <v>8547418.0199999996</v>
      </c>
      <c r="G171" s="149">
        <f t="shared" si="22"/>
        <v>0.76889659958817957</v>
      </c>
      <c r="H171" s="150">
        <f t="shared" si="23"/>
        <v>9.9799383742381429E-4</v>
      </c>
      <c r="I171" s="148">
        <f t="shared" si="24"/>
        <v>-2569054.6300000008</v>
      </c>
      <c r="J171" s="151">
        <f t="shared" si="25"/>
        <v>-0.23110340041182045</v>
      </c>
      <c r="K171" s="147">
        <f>VLOOKUP($C171,'2026'!$C$205:$U$392,VLOOKUP($L$4,Master!$D$9:$G$20,4,FALSE),FALSE)</f>
        <v>4184808.6500000004</v>
      </c>
      <c r="L171" s="148">
        <f>VLOOKUP($C171,'2026'!$C$8:$U$195,VLOOKUP($L$4,Master!$D$9:$G$20,4,FALSE),FALSE)</f>
        <v>4573679.9299999988</v>
      </c>
      <c r="M171" s="150">
        <f t="shared" si="26"/>
        <v>1.0929245068349775</v>
      </c>
      <c r="N171" s="150">
        <f t="shared" si="27"/>
        <v>5.3402142890502757E-4</v>
      </c>
      <c r="O171" s="148">
        <f t="shared" si="28"/>
        <v>388871.2799999984</v>
      </c>
      <c r="P171" s="151">
        <f t="shared" si="29"/>
        <v>9.2924506834977591E-2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IFERROR(VLOOKUP($C172,'2026'!$C$205:$U$392,19,FALSE),0)</f>
        <v>11116472.65</v>
      </c>
      <c r="F172" s="153">
        <f>IFERROR(VLOOKUP($C172,'2026'!$C$8:$U$195,19,FALSE),0)</f>
        <v>8547418.0199999996</v>
      </c>
      <c r="G172" s="154">
        <f t="shared" si="22"/>
        <v>0.76889659958817957</v>
      </c>
      <c r="H172" s="155">
        <f t="shared" si="23"/>
        <v>9.9799383742381429E-4</v>
      </c>
      <c r="I172" s="156">
        <f t="shared" si="24"/>
        <v>-2569054.6300000008</v>
      </c>
      <c r="J172" s="157">
        <f t="shared" si="25"/>
        <v>-0.23110340041182045</v>
      </c>
      <c r="K172" s="163">
        <f>VLOOKUP($C172,'2026'!$C$205:$U$392,VLOOKUP($L$4,Master!$D$9:$G$20,4,FALSE),FALSE)</f>
        <v>4184808.6500000004</v>
      </c>
      <c r="L172" s="164">
        <f>VLOOKUP($C172,'2026'!$C$8:$U$195,VLOOKUP($L$4,Master!$D$9:$G$20,4,FALSE),FALSE)</f>
        <v>4573679.9299999988</v>
      </c>
      <c r="M172" s="155">
        <f t="shared" si="26"/>
        <v>1.0929245068349775</v>
      </c>
      <c r="N172" s="155">
        <f t="shared" si="27"/>
        <v>5.3402142890502757E-4</v>
      </c>
      <c r="O172" s="156">
        <f t="shared" si="28"/>
        <v>388871.2799999984</v>
      </c>
      <c r="P172" s="157">
        <f t="shared" si="29"/>
        <v>9.2924506834977591E-2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IFERROR(VLOOKUP($C173,'2026'!$C$205:$U$392,19,FALSE),0)</f>
        <v>0</v>
      </c>
      <c r="F173" s="148">
        <f>IFERROR(VLOOKUP($C173,'2026'!$C$8:$U$195,19,FALSE),0)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VLOOKUP($C173,'2026'!$C$205:$U$392,VLOOKUP($L$4,Master!$D$9:$G$20,4,FALSE),FALSE)</f>
        <v>0</v>
      </c>
      <c r="L173" s="148">
        <f>VLOOKUP($C173,'2026'!$C$8:$U$195,VLOOKUP($L$4,Master!$D$9:$G$20,4,FALSE),FALSE)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IFERROR(VLOOKUP($C174,'2026'!$C$205:$U$392,19,FALSE),0)</f>
        <v>0</v>
      </c>
      <c r="F174" s="153">
        <f>IFERROR(VLOOKUP($C174,'2026'!$C$8:$U$195,19,FALSE),0)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VLOOKUP($C174,'2026'!$C$205:$U$392,VLOOKUP($L$4,Master!$D$9:$G$20,4,FALSE),FALSE)</f>
        <v>0</v>
      </c>
      <c r="L174" s="164">
        <f>VLOOKUP($C174,'2026'!$C$8:$U$195,VLOOKUP($L$4,Master!$D$9:$G$20,4,FALSE),FALSE)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IFERROR(VLOOKUP($C175,'2026'!$C$205:$U$392,19,FALSE),0)</f>
        <v>4494893.33</v>
      </c>
      <c r="F175" s="148">
        <f>IFERROR(VLOOKUP($C175,'2026'!$C$8:$U$195,19,FALSE),0)</f>
        <v>2555643.9300000002</v>
      </c>
      <c r="G175" s="149">
        <f t="shared" si="22"/>
        <v>0.56856609097773636</v>
      </c>
      <c r="H175" s="150">
        <f t="shared" si="23"/>
        <v>2.9839618079069663E-4</v>
      </c>
      <c r="I175" s="148">
        <f t="shared" si="24"/>
        <v>-1939249.4</v>
      </c>
      <c r="J175" s="151">
        <f t="shared" si="25"/>
        <v>-0.4314339090222637</v>
      </c>
      <c r="K175" s="147">
        <f>VLOOKUP($C175,'2026'!$C$205:$U$392,VLOOKUP($L$4,Master!$D$9:$G$20,4,FALSE),FALSE)</f>
        <v>1465420.94</v>
      </c>
      <c r="L175" s="148">
        <f>VLOOKUP($C175,'2026'!$C$8:$U$195,VLOOKUP($L$4,Master!$D$9:$G$20,4,FALSE),FALSE)</f>
        <v>965366.33</v>
      </c>
      <c r="M175" s="150">
        <f t="shared" si="26"/>
        <v>0.65876384296787793</v>
      </c>
      <c r="N175" s="150">
        <f t="shared" si="27"/>
        <v>1.1271586880881769E-4</v>
      </c>
      <c r="O175" s="148">
        <f t="shared" si="28"/>
        <v>-500054.61</v>
      </c>
      <c r="P175" s="151">
        <f t="shared" si="29"/>
        <v>-0.34123615703212212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IFERROR(VLOOKUP($C176,'2026'!$C$205:$U$392,19,FALSE),0)</f>
        <v>4494893.33</v>
      </c>
      <c r="F176" s="153">
        <f>IFERROR(VLOOKUP($C176,'2026'!$C$8:$U$195,19,FALSE),0)</f>
        <v>2555643.9300000002</v>
      </c>
      <c r="G176" s="154">
        <f t="shared" si="22"/>
        <v>0.56856609097773636</v>
      </c>
      <c r="H176" s="155">
        <f t="shared" si="23"/>
        <v>2.9839618079069663E-4</v>
      </c>
      <c r="I176" s="156">
        <f t="shared" si="24"/>
        <v>-1939249.4</v>
      </c>
      <c r="J176" s="157">
        <f t="shared" si="25"/>
        <v>-0.4314339090222637</v>
      </c>
      <c r="K176" s="163">
        <f>VLOOKUP($C176,'2026'!$C$205:$U$392,VLOOKUP($L$4,Master!$D$9:$G$20,4,FALSE),FALSE)</f>
        <v>1465420.94</v>
      </c>
      <c r="L176" s="164">
        <f>VLOOKUP($C176,'2026'!$C$8:$U$195,VLOOKUP($L$4,Master!$D$9:$G$20,4,FALSE),FALSE)</f>
        <v>965366.33</v>
      </c>
      <c r="M176" s="155">
        <f t="shared" si="26"/>
        <v>0.65876384296787793</v>
      </c>
      <c r="N176" s="155">
        <f t="shared" si="27"/>
        <v>1.1271586880881769E-4</v>
      </c>
      <c r="O176" s="156">
        <f t="shared" si="28"/>
        <v>-500054.61</v>
      </c>
      <c r="P176" s="157">
        <f t="shared" si="29"/>
        <v>-0.34123615703212212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IFERROR(VLOOKUP($C177,'2026'!$C$205:$U$392,19,FALSE),0)</f>
        <v>297621463.5799998</v>
      </c>
      <c r="F177" s="143">
        <f>IFERROR(VLOOKUP($C177,'2026'!$C$8:$U$195,19,FALSE),0)</f>
        <v>290774978.81</v>
      </c>
      <c r="G177" s="144">
        <f t="shared" si="22"/>
        <v>0.97699599791075054</v>
      </c>
      <c r="H177" s="145">
        <f t="shared" si="23"/>
        <v>3.3950794994512298E-2</v>
      </c>
      <c r="I177" s="143">
        <f t="shared" si="24"/>
        <v>-6846484.7699998021</v>
      </c>
      <c r="J177" s="146">
        <f t="shared" si="25"/>
        <v>-2.3004002089249475E-2</v>
      </c>
      <c r="K177" s="142">
        <f>VLOOKUP($C177,'2026'!$C$205:$U$392,VLOOKUP($L$4,Master!$D$9:$G$20,4,FALSE),FALSE)</f>
        <v>98536138.409999937</v>
      </c>
      <c r="L177" s="143">
        <f>VLOOKUP($C177,'2026'!$C$8:$U$195,VLOOKUP($L$4,Master!$D$9:$G$20,4,FALSE),FALSE)</f>
        <v>99227757.030000001</v>
      </c>
      <c r="M177" s="145">
        <f t="shared" si="26"/>
        <v>1.0070189336740831</v>
      </c>
      <c r="N177" s="145">
        <f t="shared" si="27"/>
        <v>1.1585801675501483E-2</v>
      </c>
      <c r="O177" s="143">
        <f t="shared" si="28"/>
        <v>691618.62000006437</v>
      </c>
      <c r="P177" s="146">
        <f t="shared" si="29"/>
        <v>7.0189336740831268E-3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IFERROR(VLOOKUP($C178,'2026'!$C$205:$U$392,19,FALSE),0)</f>
        <v>0</v>
      </c>
      <c r="F178" s="148">
        <f>IFERROR(VLOOKUP($C178,'2026'!$C$8:$U$195,19,FALSE),0)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VLOOKUP($C178,'2026'!$C$205:$U$392,VLOOKUP($L$4,Master!$D$9:$G$20,4,FALSE),FALSE)</f>
        <v>0</v>
      </c>
      <c r="L178" s="148">
        <f>VLOOKUP($C178,'2026'!$C$8:$U$195,VLOOKUP($L$4,Master!$D$9:$G$20,4,FALSE),FALSE)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IFERROR(VLOOKUP($C179,'2026'!$C$205:$U$392,19,FALSE),0)</f>
        <v>0</v>
      </c>
      <c r="F179" s="153">
        <f>IFERROR(VLOOKUP($C179,'2026'!$C$8:$U$195,19,FALSE),0)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VLOOKUP($C179,'2026'!$C$205:$U$392,VLOOKUP($L$4,Master!$D$9:$G$20,4,FALSE),FALSE)</f>
        <v>0</v>
      </c>
      <c r="L179" s="164">
        <f>VLOOKUP($C179,'2026'!$C$8:$U$195,VLOOKUP($L$4,Master!$D$9:$G$20,4,FALSE),FALSE)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IFERROR(VLOOKUP($C180,'2026'!$C$205:$U$392,19,FALSE),0)</f>
        <v>0</v>
      </c>
      <c r="F180" s="153">
        <f>IFERROR(VLOOKUP($C180,'2026'!$C$8:$U$195,19,FALSE),0)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VLOOKUP($C180,'2026'!$C$205:$U$392,VLOOKUP($L$4,Master!$D$9:$G$20,4,FALSE),FALSE)</f>
        <v>0</v>
      </c>
      <c r="L180" s="164">
        <f>VLOOKUP($C180,'2026'!$C$8:$U$195,VLOOKUP($L$4,Master!$D$9:$G$20,4,FALSE),FALSE)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IFERROR(VLOOKUP($C181,'2026'!$C$205:$U$392,19,FALSE),0)</f>
        <v>208233394.54000002</v>
      </c>
      <c r="F181" s="148">
        <f>IFERROR(VLOOKUP($C181,'2026'!$C$8:$U$195,19,FALSE),0)</f>
        <v>205979454.67000002</v>
      </c>
      <c r="G181" s="149">
        <f t="shared" si="22"/>
        <v>0.98917589623422753</v>
      </c>
      <c r="H181" s="150">
        <f t="shared" si="23"/>
        <v>2.4050096288209609E-2</v>
      </c>
      <c r="I181" s="148">
        <f t="shared" si="24"/>
        <v>-2253939.8700000048</v>
      </c>
      <c r="J181" s="151">
        <f t="shared" si="25"/>
        <v>-1.0824103765772499E-2</v>
      </c>
      <c r="K181" s="147">
        <f>VLOOKUP($C181,'2026'!$C$205:$U$392,VLOOKUP($L$4,Master!$D$9:$G$20,4,FALSE),FALSE)</f>
        <v>68962134.560000002</v>
      </c>
      <c r="L181" s="148">
        <f>VLOOKUP($C181,'2026'!$C$8:$U$195,VLOOKUP($L$4,Master!$D$9:$G$20,4,FALSE),FALSE)</f>
        <v>68786148.689999998</v>
      </c>
      <c r="M181" s="150">
        <f t="shared" si="26"/>
        <v>0.99744807971616811</v>
      </c>
      <c r="N181" s="150">
        <f t="shared" si="27"/>
        <v>8.0314490682577115E-3</v>
      </c>
      <c r="O181" s="148">
        <f t="shared" si="28"/>
        <v>-175985.87000000477</v>
      </c>
      <c r="P181" s="151">
        <f t="shared" si="29"/>
        <v>-2.5519202838318405E-3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IFERROR(VLOOKUP($C182,'2026'!$C$205:$U$392,19,FALSE),0)</f>
        <v>208233394.54000002</v>
      </c>
      <c r="F182" s="153">
        <f>IFERROR(VLOOKUP($C182,'2026'!$C$8:$U$195,19,FALSE),0)</f>
        <v>205979454.67000002</v>
      </c>
      <c r="G182" s="154">
        <f t="shared" si="22"/>
        <v>0.98917589623422753</v>
      </c>
      <c r="H182" s="155">
        <f t="shared" si="23"/>
        <v>2.4050096288209609E-2</v>
      </c>
      <c r="I182" s="156">
        <f t="shared" si="24"/>
        <v>-2253939.8700000048</v>
      </c>
      <c r="J182" s="157">
        <f t="shared" si="25"/>
        <v>-1.0824103765772499E-2</v>
      </c>
      <c r="K182" s="163">
        <f>VLOOKUP($C182,'2026'!$C$205:$U$392,VLOOKUP($L$4,Master!$D$9:$G$20,4,FALSE),FALSE)</f>
        <v>68962134.560000002</v>
      </c>
      <c r="L182" s="164">
        <f>VLOOKUP($C182,'2026'!$C$8:$U$195,VLOOKUP($L$4,Master!$D$9:$G$20,4,FALSE),FALSE)</f>
        <v>68786148.689999998</v>
      </c>
      <c r="M182" s="155">
        <f t="shared" si="26"/>
        <v>0.99744807971616811</v>
      </c>
      <c r="N182" s="155">
        <f t="shared" si="27"/>
        <v>8.0314490682577115E-3</v>
      </c>
      <c r="O182" s="156">
        <f t="shared" si="28"/>
        <v>-175985.87000000477</v>
      </c>
      <c r="P182" s="157">
        <f t="shared" si="29"/>
        <v>-2.5519202838318405E-3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IFERROR(VLOOKUP($C183,'2026'!$C$205:$U$392,19,FALSE),0)</f>
        <v>0</v>
      </c>
      <c r="F183" s="148">
        <f>IFERROR(VLOOKUP($C183,'2026'!$C$8:$U$195,19,FALSE),0)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VLOOKUP($C183,'2026'!$C$205:$U$392,VLOOKUP($L$4,Master!$D$9:$G$20,4,FALSE),FALSE)</f>
        <v>0</v>
      </c>
      <c r="L183" s="148">
        <f>VLOOKUP($C183,'2026'!$C$8:$U$195,VLOOKUP($L$4,Master!$D$9:$G$20,4,FALSE),FALSE)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IFERROR(VLOOKUP($C184,'2026'!$C$205:$U$392,19,FALSE),0)</f>
        <v>0</v>
      </c>
      <c r="F184" s="153">
        <f>IFERROR(VLOOKUP($C184,'2026'!$C$8:$U$195,19,FALSE),0)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VLOOKUP($C184,'2026'!$C$205:$U$392,VLOOKUP($L$4,Master!$D$9:$G$20,4,FALSE),FALSE)</f>
        <v>0</v>
      </c>
      <c r="L184" s="164">
        <f>VLOOKUP($C184,'2026'!$C$8:$U$195,VLOOKUP($L$4,Master!$D$9:$G$20,4,FALSE),FALSE)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IFERROR(VLOOKUP($C185,'2026'!$C$205:$U$392,19,FALSE),0)</f>
        <v>0</v>
      </c>
      <c r="F185" s="148">
        <f>IFERROR(VLOOKUP($C185,'2026'!$C$8:$U$195,19,FALSE),0)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VLOOKUP($C185,'2026'!$C$205:$U$392,VLOOKUP($L$4,Master!$D$9:$G$20,4,FALSE),FALSE)</f>
        <v>0</v>
      </c>
      <c r="L185" s="148">
        <f>VLOOKUP($C185,'2026'!$C$8:$U$195,VLOOKUP($L$4,Master!$D$9:$G$20,4,FALSE),FALSE)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IFERROR(VLOOKUP($C186,'2026'!$C$205:$U$392,19,FALSE),0)</f>
        <v>0</v>
      </c>
      <c r="F186" s="153">
        <f>IFERROR(VLOOKUP($C186,'2026'!$C$8:$U$195,19,FALSE),0)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VLOOKUP($C186,'2026'!$C$205:$U$392,VLOOKUP($L$4,Master!$D$9:$G$20,4,FALSE),FALSE)</f>
        <v>0</v>
      </c>
      <c r="L186" s="164">
        <f>VLOOKUP($C186,'2026'!$C$8:$U$195,VLOOKUP($L$4,Master!$D$9:$G$20,4,FALSE),FALSE)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IFERROR(VLOOKUP($C187,'2026'!$C$205:$U$392,19,FALSE),0)</f>
        <v>14998344.350000001</v>
      </c>
      <c r="F187" s="148">
        <f>IFERROR(VLOOKUP($C187,'2026'!$C$8:$U$195,19,FALSE),0)</f>
        <v>17501759.45999999</v>
      </c>
      <c r="G187" s="149">
        <f t="shared" si="22"/>
        <v>1.1669127639411738</v>
      </c>
      <c r="H187" s="150">
        <f t="shared" si="23"/>
        <v>2.0434999252738001E-3</v>
      </c>
      <c r="I187" s="148">
        <f t="shared" si="24"/>
        <v>2503415.1099999882</v>
      </c>
      <c r="J187" s="151">
        <f t="shared" si="25"/>
        <v>0.16691276394117383</v>
      </c>
      <c r="K187" s="147">
        <f>VLOOKUP($C187,'2026'!$C$205:$U$392,VLOOKUP($L$4,Master!$D$9:$G$20,4,FALSE),FALSE)</f>
        <v>5390490.21</v>
      </c>
      <c r="L187" s="148">
        <f>VLOOKUP($C187,'2026'!$C$8:$U$195,VLOOKUP($L$4,Master!$D$9:$G$20,4,FALSE),FALSE)</f>
        <v>7860011.9300000025</v>
      </c>
      <c r="M187" s="150">
        <f t="shared" si="26"/>
        <v>1.4581256293571865</v>
      </c>
      <c r="N187" s="150">
        <f t="shared" si="27"/>
        <v>9.177325187399298E-4</v>
      </c>
      <c r="O187" s="148">
        <f t="shared" si="28"/>
        <v>2469521.7200000025</v>
      </c>
      <c r="P187" s="151">
        <f t="shared" si="29"/>
        <v>0.45812562935718654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IFERROR(VLOOKUP($C188,'2026'!$C$205:$U$392,19,FALSE),0)</f>
        <v>14998344.350000001</v>
      </c>
      <c r="F188" s="153">
        <f>IFERROR(VLOOKUP($C188,'2026'!$C$8:$U$195,19,FALSE),0)</f>
        <v>17501759.45999999</v>
      </c>
      <c r="G188" s="154">
        <f t="shared" si="22"/>
        <v>1.1669127639411738</v>
      </c>
      <c r="H188" s="155">
        <f t="shared" si="23"/>
        <v>2.0434999252738001E-3</v>
      </c>
      <c r="I188" s="156">
        <f t="shared" si="24"/>
        <v>2503415.1099999882</v>
      </c>
      <c r="J188" s="157">
        <f t="shared" si="25"/>
        <v>0.16691276394117383</v>
      </c>
      <c r="K188" s="163">
        <f>VLOOKUP($C188,'2026'!$C$205:$U$392,VLOOKUP($L$4,Master!$D$9:$G$20,4,FALSE),FALSE)</f>
        <v>5390490.21</v>
      </c>
      <c r="L188" s="164">
        <f>VLOOKUP($C188,'2026'!$C$8:$U$195,VLOOKUP($L$4,Master!$D$9:$G$20,4,FALSE),FALSE)</f>
        <v>7860011.9300000025</v>
      </c>
      <c r="M188" s="155">
        <f t="shared" si="26"/>
        <v>1.4581256293571865</v>
      </c>
      <c r="N188" s="155">
        <f t="shared" si="27"/>
        <v>9.177325187399298E-4</v>
      </c>
      <c r="O188" s="156">
        <f t="shared" si="28"/>
        <v>2469521.7200000025</v>
      </c>
      <c r="P188" s="157">
        <f t="shared" si="29"/>
        <v>0.45812562935718654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IFERROR(VLOOKUP($C189,'2026'!$C$205:$U$392,19,FALSE),0)</f>
        <v>0</v>
      </c>
      <c r="F189" s="148">
        <f>IFERROR(VLOOKUP($C189,'2026'!$C$8:$U$195,19,FALSE),0)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VLOOKUP($C189,'2026'!$C$205:$U$392,VLOOKUP($L$4,Master!$D$9:$G$20,4,FALSE),FALSE)</f>
        <v>0</v>
      </c>
      <c r="L189" s="148">
        <f>VLOOKUP($C189,'2026'!$C$8:$U$195,VLOOKUP($L$4,Master!$D$9:$G$20,4,FALSE),FALSE)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IFERROR(VLOOKUP($C190,'2026'!$C$205:$U$392,19,FALSE),0)</f>
        <v>0</v>
      </c>
      <c r="F190" s="153">
        <f>IFERROR(VLOOKUP($C190,'2026'!$C$8:$U$195,19,FALSE),0)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VLOOKUP($C190,'2026'!$C$205:$U$392,VLOOKUP($L$4,Master!$D$9:$G$20,4,FALSE),FALSE)</f>
        <v>0</v>
      </c>
      <c r="L190" s="164">
        <f>VLOOKUP($C190,'2026'!$C$8:$U$195,VLOOKUP($L$4,Master!$D$9:$G$20,4,FALSE),FALSE)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IFERROR(VLOOKUP($C191,'2026'!$C$205:$U$392,19,FALSE),0)</f>
        <v>116661.28</v>
      </c>
      <c r="F191" s="148">
        <f>IFERROR(VLOOKUP($C191,'2026'!$C$8:$U$195,19,FALSE),0)</f>
        <v>99999.99</v>
      </c>
      <c r="G191" s="149">
        <f t="shared" si="22"/>
        <v>0.85718234876216004</v>
      </c>
      <c r="H191" s="150">
        <f t="shared" si="23"/>
        <v>1.1675967353992014E-5</v>
      </c>
      <c r="I191" s="148">
        <f t="shared" si="24"/>
        <v>-16661.289999999994</v>
      </c>
      <c r="J191" s="151">
        <f t="shared" si="25"/>
        <v>-0.14281765123783996</v>
      </c>
      <c r="K191" s="147">
        <f>VLOOKUP($C191,'2026'!$C$205:$U$392,VLOOKUP($L$4,Master!$D$9:$G$20,4,FALSE),FALSE)</f>
        <v>40393.46</v>
      </c>
      <c r="L191" s="148">
        <f>VLOOKUP($C191,'2026'!$C$8:$U$195,VLOOKUP($L$4,Master!$D$9:$G$20,4,FALSE),FALSE)</f>
        <v>33333.33</v>
      </c>
      <c r="M191" s="150">
        <f t="shared" si="26"/>
        <v>0.8252160126911634</v>
      </c>
      <c r="N191" s="150">
        <f t="shared" si="27"/>
        <v>3.8919891179973385E-6</v>
      </c>
      <c r="O191" s="148">
        <f t="shared" si="28"/>
        <v>-7060.1299999999974</v>
      </c>
      <c r="P191" s="151">
        <f t="shared" si="29"/>
        <v>-0.17478398730883657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IFERROR(VLOOKUP($C192,'2026'!$C$205:$U$392,19,FALSE),0)</f>
        <v>116661.28</v>
      </c>
      <c r="F192" s="153">
        <f>IFERROR(VLOOKUP($C192,'2026'!$C$8:$U$195,19,FALSE),0)</f>
        <v>99999.99</v>
      </c>
      <c r="G192" s="154">
        <f t="shared" si="22"/>
        <v>0.85718234876216004</v>
      </c>
      <c r="H192" s="155">
        <f t="shared" si="23"/>
        <v>1.1675967353992014E-5</v>
      </c>
      <c r="I192" s="156">
        <f t="shared" si="24"/>
        <v>-16661.289999999994</v>
      </c>
      <c r="J192" s="157">
        <f t="shared" si="25"/>
        <v>-0.14281765123783996</v>
      </c>
      <c r="K192" s="163">
        <f>VLOOKUP($C192,'2026'!$C$205:$U$392,VLOOKUP($L$4,Master!$D$9:$G$20,4,FALSE),FALSE)</f>
        <v>40393.46</v>
      </c>
      <c r="L192" s="164">
        <f>VLOOKUP($C192,'2026'!$C$8:$U$195,VLOOKUP($L$4,Master!$D$9:$G$20,4,FALSE),FALSE)</f>
        <v>33333.33</v>
      </c>
      <c r="M192" s="155">
        <f t="shared" si="26"/>
        <v>0.8252160126911634</v>
      </c>
      <c r="N192" s="155">
        <f t="shared" si="27"/>
        <v>3.8919891179973385E-6</v>
      </c>
      <c r="O192" s="156">
        <f t="shared" si="28"/>
        <v>-7060.1299999999974</v>
      </c>
      <c r="P192" s="157">
        <f t="shared" si="29"/>
        <v>-0.17478398730883657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IFERROR(VLOOKUP($C193,'2026'!$C$205:$U$392,19,FALSE),0)</f>
        <v>0</v>
      </c>
      <c r="F193" s="148">
        <f>IFERROR(VLOOKUP($C193,'2026'!$C$8:$U$195,19,FALSE),0)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VLOOKUP($C193,'2026'!$C$205:$U$392,VLOOKUP($L$4,Master!$D$9:$G$20,4,FALSE),FALSE)</f>
        <v>0</v>
      </c>
      <c r="L193" s="148">
        <f>VLOOKUP($C193,'2026'!$C$8:$U$195,VLOOKUP($L$4,Master!$D$9:$G$20,4,FALSE),FALSE)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IFERROR(VLOOKUP($C194,'2026'!$C$205:$U$392,19,FALSE),0)</f>
        <v>0</v>
      </c>
      <c r="F194" s="153">
        <f>IFERROR(VLOOKUP($C194,'2026'!$C$8:$U$195,19,FALSE),0)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VLOOKUP($C194,'2026'!$C$205:$U$392,VLOOKUP($L$4,Master!$D$9:$G$20,4,FALSE),FALSE)</f>
        <v>0</v>
      </c>
      <c r="L194" s="164">
        <f>VLOOKUP($C194,'2026'!$C$8:$U$195,VLOOKUP($L$4,Master!$D$9:$G$20,4,FALSE),FALSE)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IFERROR(VLOOKUP($C195,'2026'!$C$205:$U$392,19,FALSE),0)</f>
        <v>74273063.409999877</v>
      </c>
      <c r="F195" s="148">
        <f>IFERROR(VLOOKUP($C195,'2026'!$C$8:$U$195,19,FALSE),0)</f>
        <v>67193764.689999998</v>
      </c>
      <c r="G195" s="149">
        <f t="shared" si="22"/>
        <v>0.90468551591953394</v>
      </c>
      <c r="H195" s="150">
        <f t="shared" si="23"/>
        <v>7.8455228136748937E-3</v>
      </c>
      <c r="I195" s="148">
        <f t="shared" si="24"/>
        <v>-7079298.7199998796</v>
      </c>
      <c r="J195" s="151">
        <f t="shared" si="25"/>
        <v>-9.5314484080466055E-2</v>
      </c>
      <c r="K195" s="147">
        <f>VLOOKUP($C195,'2026'!$C$205:$U$392,VLOOKUP($L$4,Master!$D$9:$G$20,4,FALSE),FALSE)</f>
        <v>24143120.179999948</v>
      </c>
      <c r="L195" s="148">
        <f>VLOOKUP($C195,'2026'!$C$8:$U$195,VLOOKUP($L$4,Master!$D$9:$G$20,4,FALSE),FALSE)</f>
        <v>22548263.079999998</v>
      </c>
      <c r="M195" s="150">
        <f t="shared" si="26"/>
        <v>0.93394154988628508</v>
      </c>
      <c r="N195" s="150">
        <f t="shared" si="27"/>
        <v>2.6327280993858437E-3</v>
      </c>
      <c r="O195" s="148">
        <f t="shared" si="28"/>
        <v>-1594857.0999999493</v>
      </c>
      <c r="P195" s="151">
        <f t="shared" si="29"/>
        <v>-6.6058450113714876E-2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IFERROR(VLOOKUP($C196,'2026'!$C$205:$U$392,19,FALSE),0)</f>
        <v>74273063.409999877</v>
      </c>
      <c r="F196" s="159">
        <f>IFERROR(VLOOKUP($C196,'2026'!$C$8:$U$195,19,FALSE),0)</f>
        <v>67193764.689999998</v>
      </c>
      <c r="G196" s="160">
        <f t="shared" si="22"/>
        <v>0.90468551591953394</v>
      </c>
      <c r="H196" s="161">
        <f t="shared" si="23"/>
        <v>7.8455228136748937E-3</v>
      </c>
      <c r="I196" s="159">
        <f t="shared" si="24"/>
        <v>-7079298.7199998796</v>
      </c>
      <c r="J196" s="162">
        <f t="shared" si="25"/>
        <v>-9.5314484080466055E-2</v>
      </c>
      <c r="K196" s="158">
        <f>VLOOKUP($C196,'2026'!$C$205:$U$392,VLOOKUP($L$4,Master!$D$9:$G$20,4,FALSE),FALSE)</f>
        <v>24143120.179999948</v>
      </c>
      <c r="L196" s="159">
        <f>VLOOKUP($C196,'2026'!$C$8:$U$195,VLOOKUP($L$4,Master!$D$9:$G$20,4,FALSE),FALSE)</f>
        <v>22548263.079999998</v>
      </c>
      <c r="M196" s="161">
        <f t="shared" si="26"/>
        <v>0.93394154988628508</v>
      </c>
      <c r="N196" s="161">
        <f t="shared" si="27"/>
        <v>2.6327280993858437E-3</v>
      </c>
      <c r="O196" s="159">
        <f t="shared" si="28"/>
        <v>-1594857.0999999493</v>
      </c>
      <c r="P196" s="162">
        <f t="shared" si="29"/>
        <v>-6.6058450113714876E-2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g57DIa7mDBf4LWqNS+nMlUjoU44lSewSM6jfYfnkqH22gYkbaOsvb7vsXF2AxpGZXR/tuAJa9/P2p8jYBeNl1Q==" saltValue="UNAOGVuMsv0LsxCXsXI7U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23873-7072-4C0E-8C45-282638BA886D}">
  <dimension ref="B1:Y394"/>
  <sheetViews>
    <sheetView showGridLines="0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362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189005130.63000005</v>
      </c>
      <c r="F7" s="96">
        <v>222510482.36999995</v>
      </c>
      <c r="G7" s="96">
        <v>316831111.65000004</v>
      </c>
      <c r="H7" s="96">
        <v>792647486.64999986</v>
      </c>
      <c r="I7" s="96">
        <v>286134574.64999998</v>
      </c>
      <c r="J7" s="96">
        <v>306649138.55000001</v>
      </c>
      <c r="K7" s="96">
        <v>277359707.94</v>
      </c>
      <c r="L7" s="96">
        <v>242996763.21000001</v>
      </c>
      <c r="M7" s="96">
        <v>303757716.80000001</v>
      </c>
      <c r="N7" s="96">
        <v>286343652.66999996</v>
      </c>
      <c r="O7" s="96">
        <v>273507332.93000007</v>
      </c>
      <c r="P7" s="96">
        <v>512521154.15000021</v>
      </c>
      <c r="Q7" s="96">
        <f>SUM(E7:P7)</f>
        <v>4010264252.2000003</v>
      </c>
      <c r="R7" s="97"/>
      <c r="T7" s="95"/>
      <c r="U7" s="96">
        <f>SUM(U8:U195)</f>
        <v>2185040173.9499984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48277697.850000001</v>
      </c>
      <c r="F8" s="135">
        <v>22928695.82</v>
      </c>
      <c r="G8" s="135">
        <v>94431427.790000021</v>
      </c>
      <c r="H8" s="135">
        <v>563679397.00999999</v>
      </c>
      <c r="I8" s="135">
        <v>76025219.459999993</v>
      </c>
      <c r="J8" s="135">
        <v>63912844.929999992</v>
      </c>
      <c r="K8" s="135">
        <v>59373704.360000007</v>
      </c>
      <c r="L8" s="135">
        <v>24008649.309999999</v>
      </c>
      <c r="M8" s="135">
        <v>70197179.309999987</v>
      </c>
      <c r="N8" s="135">
        <v>46090478.459999993</v>
      </c>
      <c r="O8" s="135">
        <v>47659773.090000004</v>
      </c>
      <c r="P8" s="135">
        <v>106594728.46000002</v>
      </c>
      <c r="Q8" s="135">
        <f t="shared" ref="Q8:Q70" si="0">SUM(E8:P8)</f>
        <v>1223179795.8499999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165637821.46000004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43617655.920000009</v>
      </c>
      <c r="F9" s="136">
        <v>18074627.48</v>
      </c>
      <c r="G9" s="136">
        <v>67145188.850000009</v>
      </c>
      <c r="H9" s="136">
        <v>526006044.86000001</v>
      </c>
      <c r="I9" s="136">
        <v>62257748.629999995</v>
      </c>
      <c r="J9" s="136">
        <v>50893465.479999997</v>
      </c>
      <c r="K9" s="136">
        <v>49244031.510000005</v>
      </c>
      <c r="L9" s="136">
        <v>19415537.870000001</v>
      </c>
      <c r="M9" s="136">
        <v>45306031.289999992</v>
      </c>
      <c r="N9" s="136">
        <v>26199691.199999996</v>
      </c>
      <c r="O9" s="136">
        <v>36269170.190000005</v>
      </c>
      <c r="P9" s="136">
        <v>64389549.360000022</v>
      </c>
      <c r="Q9" s="136">
        <f t="shared" si="0"/>
        <v>1008818742.6400001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128837472.25000001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1190830.77</v>
      </c>
      <c r="F10" s="100">
        <v>2129253.2900000005</v>
      </c>
      <c r="G10" s="100">
        <v>5630522.1799999988</v>
      </c>
      <c r="H10" s="100">
        <v>7285799.2199999997</v>
      </c>
      <c r="I10" s="100">
        <v>4329275.43</v>
      </c>
      <c r="J10" s="100">
        <v>2657960.4599999986</v>
      </c>
      <c r="K10" s="100">
        <v>4063557.2699999996</v>
      </c>
      <c r="L10" s="100">
        <v>2448178.8499999992</v>
      </c>
      <c r="M10" s="100">
        <v>3492276.0999999996</v>
      </c>
      <c r="N10" s="100">
        <v>7640656.4000000013</v>
      </c>
      <c r="O10" s="100">
        <v>2481635.9200000009</v>
      </c>
      <c r="P10" s="100">
        <v>9592344.8799999971</v>
      </c>
      <c r="Q10" s="100">
        <f t="shared" si="0"/>
        <v>52942290.769999988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8950606.2399999984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41578743.480000004</v>
      </c>
      <c r="F11" s="100">
        <v>14106459.859999999</v>
      </c>
      <c r="G11" s="100">
        <v>59439484.510000005</v>
      </c>
      <c r="H11" s="100">
        <v>516635656.33999997</v>
      </c>
      <c r="I11" s="100">
        <v>56125685.409999996</v>
      </c>
      <c r="J11" s="100">
        <v>46096547.569999993</v>
      </c>
      <c r="K11" s="100">
        <v>42833133.899999999</v>
      </c>
      <c r="L11" s="100">
        <v>14859519.410000002</v>
      </c>
      <c r="M11" s="100">
        <v>39826920.50999999</v>
      </c>
      <c r="N11" s="100">
        <v>15644754.489999995</v>
      </c>
      <c r="O11" s="100">
        <v>31370451.450000003</v>
      </c>
      <c r="P11" s="100">
        <v>50691168.130000025</v>
      </c>
      <c r="Q11" s="100">
        <f t="shared" si="0"/>
        <v>929208525.05999982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115124687.85000001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1838914.3299999994</v>
      </c>
      <c r="G12" s="100">
        <v>2075182.1599999997</v>
      </c>
      <c r="H12" s="100">
        <v>2084589.2999999996</v>
      </c>
      <c r="I12" s="100">
        <v>1802787.7899999998</v>
      </c>
      <c r="J12" s="100">
        <v>2138957.4499999997</v>
      </c>
      <c r="K12" s="100">
        <v>2347340.3400000003</v>
      </c>
      <c r="L12" s="100">
        <v>2107839.61</v>
      </c>
      <c r="M12" s="100">
        <v>1986834.6800000002</v>
      </c>
      <c r="N12" s="100">
        <v>2914280.31</v>
      </c>
      <c r="O12" s="100">
        <v>2417082.8199999989</v>
      </c>
      <c r="P12" s="100">
        <v>4106036.35</v>
      </c>
      <c r="Q12" s="100">
        <f t="shared" si="0"/>
        <v>26667926.809999999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4762178.1599999983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588015.47</v>
      </c>
      <c r="F16" s="136">
        <v>965973.55999999994</v>
      </c>
      <c r="G16" s="136">
        <v>977262.09000000008</v>
      </c>
      <c r="H16" s="136">
        <v>921949.68000000017</v>
      </c>
      <c r="I16" s="136">
        <v>890612.12</v>
      </c>
      <c r="J16" s="136">
        <v>1157893.0699999998</v>
      </c>
      <c r="K16" s="136">
        <v>3322007.1099999989</v>
      </c>
      <c r="L16" s="136">
        <v>964754.20000000019</v>
      </c>
      <c r="M16" s="136">
        <v>810067.86</v>
      </c>
      <c r="N16" s="136">
        <v>1000370.1599999998</v>
      </c>
      <c r="O16" s="136">
        <v>1698890.17</v>
      </c>
      <c r="P16" s="136">
        <v>4848712.8100000005</v>
      </c>
      <c r="Q16" s="136">
        <f t="shared" si="0"/>
        <v>18146508.300000001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2531251.12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198943.09</v>
      </c>
      <c r="F17" s="100">
        <v>371890.26999999996</v>
      </c>
      <c r="G17" s="100">
        <v>263521.87999999995</v>
      </c>
      <c r="H17" s="100">
        <v>240511.02</v>
      </c>
      <c r="I17" s="100">
        <v>252965.79</v>
      </c>
      <c r="J17" s="100">
        <v>341864.94999999995</v>
      </c>
      <c r="K17" s="100">
        <v>367660.60999999993</v>
      </c>
      <c r="L17" s="100">
        <v>138613.97</v>
      </c>
      <c r="M17" s="100">
        <v>106191.37</v>
      </c>
      <c r="N17" s="100">
        <v>134639.70999999996</v>
      </c>
      <c r="O17" s="100">
        <v>125282.70999999993</v>
      </c>
      <c r="P17" s="100">
        <v>1292265.2399999998</v>
      </c>
      <c r="Q17" s="100">
        <f t="shared" si="0"/>
        <v>3834350.61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834355.24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94769.739999999976</v>
      </c>
      <c r="F18" s="100">
        <v>151275.40000000002</v>
      </c>
      <c r="G18" s="100">
        <v>227729.17000000004</v>
      </c>
      <c r="H18" s="100">
        <v>189268.93999999994</v>
      </c>
      <c r="I18" s="100">
        <v>180029.16999999998</v>
      </c>
      <c r="J18" s="100">
        <v>255194.90999999997</v>
      </c>
      <c r="K18" s="100">
        <v>179637.27000000002</v>
      </c>
      <c r="L18" s="100">
        <v>231789.43999999997</v>
      </c>
      <c r="M18" s="100">
        <v>220269.13999999996</v>
      </c>
      <c r="N18" s="100">
        <v>240564.93999999997</v>
      </c>
      <c r="O18" s="100">
        <v>202346.20999999993</v>
      </c>
      <c r="P18" s="100">
        <v>600412.82000000007</v>
      </c>
      <c r="Q18" s="100">
        <f t="shared" si="0"/>
        <v>2773287.1499999994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473774.31000000006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294302.64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560833.21000000008</v>
      </c>
      <c r="K19" s="100">
        <v>2774709.2299999991</v>
      </c>
      <c r="L19" s="100">
        <v>594350.79000000015</v>
      </c>
      <c r="M19" s="100">
        <v>483607.35000000003</v>
      </c>
      <c r="N19" s="100">
        <v>625165.50999999989</v>
      </c>
      <c r="O19" s="100">
        <v>1371261.25</v>
      </c>
      <c r="P19" s="100">
        <v>2956034.7500000005</v>
      </c>
      <c r="Q19" s="100">
        <f t="shared" si="0"/>
        <v>11538870.539999999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1223121.57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66178.12</v>
      </c>
      <c r="F20" s="136">
        <v>206296.87000000002</v>
      </c>
      <c r="G20" s="136">
        <v>365739.17000000004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>
        <v>415281.37000000011</v>
      </c>
      <c r="N20" s="136">
        <v>588478.69999999995</v>
      </c>
      <c r="O20" s="136">
        <v>1009246.08</v>
      </c>
      <c r="P20" s="136">
        <v>2009677.5899999994</v>
      </c>
      <c r="Q20" s="136">
        <f t="shared" si="0"/>
        <v>13181019.189999996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638214.16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66178.12</v>
      </c>
      <c r="F21" s="100">
        <v>206296.87000000002</v>
      </c>
      <c r="G21" s="100">
        <v>365739.17000000004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>
        <v>415281.37000000011</v>
      </c>
      <c r="N21" s="100">
        <v>588478.69999999995</v>
      </c>
      <c r="O21" s="100">
        <v>1009246.08</v>
      </c>
      <c r="P21" s="100">
        <v>2009677.5899999994</v>
      </c>
      <c r="Q21" s="100">
        <f t="shared" si="0"/>
        <v>13181019.189999996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638214.16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136749.22000000003</v>
      </c>
      <c r="F24" s="136">
        <v>188758.82000000007</v>
      </c>
      <c r="G24" s="136">
        <v>247249.93</v>
      </c>
      <c r="H24" s="136">
        <v>308890.64000000007</v>
      </c>
      <c r="I24" s="136">
        <v>196734.6</v>
      </c>
      <c r="J24" s="136">
        <v>232250.67999999991</v>
      </c>
      <c r="K24" s="136">
        <v>388571.53</v>
      </c>
      <c r="L24" s="136">
        <v>249041.79000000004</v>
      </c>
      <c r="M24" s="136">
        <v>258565.33999999997</v>
      </c>
      <c r="N24" s="136">
        <v>323052.91000000003</v>
      </c>
      <c r="O24" s="136">
        <v>283687.59999999992</v>
      </c>
      <c r="P24" s="136">
        <v>494625.67000000004</v>
      </c>
      <c r="Q24" s="136">
        <f t="shared" si="0"/>
        <v>3308178.7300000004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572757.97000000009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136749.22000000003</v>
      </c>
      <c r="F25" s="100">
        <v>188758.82000000007</v>
      </c>
      <c r="G25" s="100">
        <v>247249.93</v>
      </c>
      <c r="H25" s="100">
        <v>308890.64000000007</v>
      </c>
      <c r="I25" s="100">
        <v>196734.6</v>
      </c>
      <c r="J25" s="100">
        <v>232250.67999999991</v>
      </c>
      <c r="K25" s="100">
        <v>388571.53</v>
      </c>
      <c r="L25" s="100">
        <v>249041.79000000004</v>
      </c>
      <c r="M25" s="100">
        <v>258565.33999999997</v>
      </c>
      <c r="N25" s="100">
        <v>323052.91000000003</v>
      </c>
      <c r="O25" s="100">
        <v>283687.59999999992</v>
      </c>
      <c r="P25" s="100">
        <v>494625.67000000004</v>
      </c>
      <c r="Q25" s="100">
        <f t="shared" si="0"/>
        <v>3308178.7300000004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572757.97000000009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3493039.09</v>
      </c>
      <c r="G26" s="136">
        <v>25695987.750000004</v>
      </c>
      <c r="H26" s="136">
        <v>35705614.189999998</v>
      </c>
      <c r="I26" s="136">
        <v>10876591.330000002</v>
      </c>
      <c r="J26" s="136">
        <v>7331708.0499999989</v>
      </c>
      <c r="K26" s="136">
        <v>5313686.4400000004</v>
      </c>
      <c r="L26" s="136">
        <v>2802559.9999999995</v>
      </c>
      <c r="M26" s="136">
        <v>23407233.449999999</v>
      </c>
      <c r="N26" s="136">
        <v>17978885.489999998</v>
      </c>
      <c r="O26" s="136">
        <v>8398779.0500000007</v>
      </c>
      <c r="P26" s="136">
        <v>34852163.030000001</v>
      </c>
      <c r="Q26" s="136">
        <f t="shared" si="0"/>
        <v>179725346.99000001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33058125.960000005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3493039.09</v>
      </c>
      <c r="G27" s="100">
        <v>25695987.750000004</v>
      </c>
      <c r="H27" s="100">
        <v>35705614.189999998</v>
      </c>
      <c r="I27" s="100">
        <v>10876591.330000002</v>
      </c>
      <c r="J27" s="100">
        <v>7331708.0499999989</v>
      </c>
      <c r="K27" s="100">
        <v>5313686.4400000004</v>
      </c>
      <c r="L27" s="100">
        <v>2802559.9999999995</v>
      </c>
      <c r="M27" s="100">
        <v>23407233.449999999</v>
      </c>
      <c r="N27" s="100">
        <v>17978885.489999998</v>
      </c>
      <c r="O27" s="100">
        <v>8398779.0500000007</v>
      </c>
      <c r="P27" s="100">
        <v>34852163.030000001</v>
      </c>
      <c r="Q27" s="100">
        <f t="shared" si="0"/>
        <v>179725346.99000001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33058125.960000005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3345745.0000000014</v>
      </c>
      <c r="F30" s="135">
        <v>5366295.6699999981</v>
      </c>
      <c r="G30" s="135">
        <v>4420179.3299999991</v>
      </c>
      <c r="H30" s="135">
        <v>26032435.789999995</v>
      </c>
      <c r="I30" s="135">
        <v>5066351.9000000013</v>
      </c>
      <c r="J30" s="135">
        <v>33515074.41</v>
      </c>
      <c r="K30" s="135">
        <v>5697315.3399999989</v>
      </c>
      <c r="L30" s="135">
        <v>7974250.1899999995</v>
      </c>
      <c r="M30" s="135">
        <v>14981499.370000003</v>
      </c>
      <c r="N30" s="135">
        <v>5667667.8400000036</v>
      </c>
      <c r="O30" s="135">
        <v>6470517.0900000026</v>
      </c>
      <c r="P30" s="135">
        <v>19311363.500000007</v>
      </c>
      <c r="Q30" s="135">
        <f t="shared" si="0"/>
        <v>137848695.43000001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13132220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3314414.3400000012</v>
      </c>
      <c r="F31" s="136">
        <v>5333321.1899999976</v>
      </c>
      <c r="G31" s="136">
        <v>4382596.4499999993</v>
      </c>
      <c r="H31" s="136">
        <v>25993994.309999995</v>
      </c>
      <c r="I31" s="136">
        <v>5033184.7800000012</v>
      </c>
      <c r="J31" s="136">
        <v>33480095.57</v>
      </c>
      <c r="K31" s="136">
        <v>5649851.7899999991</v>
      </c>
      <c r="L31" s="136">
        <v>7936383.0399999991</v>
      </c>
      <c r="M31" s="136">
        <v>14943220.870000003</v>
      </c>
      <c r="N31" s="136">
        <v>5625577.8500000034</v>
      </c>
      <c r="O31" s="136">
        <v>6436159.0500000026</v>
      </c>
      <c r="P31" s="136">
        <v>19078272.560000006</v>
      </c>
      <c r="Q31" s="136">
        <f t="shared" si="0"/>
        <v>137207071.79999998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13030331.979999999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3314414.3400000012</v>
      </c>
      <c r="F32" s="100">
        <v>5333321.1899999976</v>
      </c>
      <c r="G32" s="100">
        <v>4382596.4499999993</v>
      </c>
      <c r="H32" s="100">
        <v>25993994.309999995</v>
      </c>
      <c r="I32" s="100">
        <v>5033184.7800000012</v>
      </c>
      <c r="J32" s="100">
        <v>33480095.57</v>
      </c>
      <c r="K32" s="100">
        <v>5649851.7899999991</v>
      </c>
      <c r="L32" s="100">
        <v>7936383.0399999991</v>
      </c>
      <c r="M32" s="100">
        <v>14943220.870000003</v>
      </c>
      <c r="N32" s="100">
        <v>5625577.8500000034</v>
      </c>
      <c r="O32" s="100">
        <v>6436159.0500000026</v>
      </c>
      <c r="P32" s="100">
        <v>19078272.560000006</v>
      </c>
      <c r="Q32" s="100">
        <f t="shared" si="0"/>
        <v>137207071.79999998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13030331.979999999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37867.150000000009</v>
      </c>
      <c r="M39" s="136">
        <v>38278.5</v>
      </c>
      <c r="N39" s="136">
        <v>42089.99</v>
      </c>
      <c r="O39" s="136">
        <v>34358.04</v>
      </c>
      <c r="P39" s="136">
        <v>233090.94</v>
      </c>
      <c r="Q39" s="136">
        <f t="shared" si="0"/>
        <v>641623.62999999989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101888.01999999999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37867.150000000009</v>
      </c>
      <c r="M40" s="100">
        <v>38278.5</v>
      </c>
      <c r="N40" s="100">
        <v>42089.99</v>
      </c>
      <c r="O40" s="100">
        <v>34358.04</v>
      </c>
      <c r="P40" s="100">
        <v>233090.94</v>
      </c>
      <c r="Q40" s="100">
        <f t="shared" si="0"/>
        <v>641623.62999999989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101888.01999999999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11190726.070000002</v>
      </c>
      <c r="F41" s="135">
        <v>14348743.050000001</v>
      </c>
      <c r="G41" s="135">
        <v>16611773.33</v>
      </c>
      <c r="H41" s="135">
        <v>15568989.189999996</v>
      </c>
      <c r="I41" s="135">
        <v>14863946.529999997</v>
      </c>
      <c r="J41" s="135">
        <v>17846391.81000001</v>
      </c>
      <c r="K41" s="135">
        <v>16898569.779999997</v>
      </c>
      <c r="L41" s="135">
        <v>16951887.880000003</v>
      </c>
      <c r="M41" s="135">
        <v>16720216.639999997</v>
      </c>
      <c r="N41" s="135">
        <v>18344745</v>
      </c>
      <c r="O41" s="135">
        <v>18637262.640000008</v>
      </c>
      <c r="P41" s="135">
        <v>37120670.269999988</v>
      </c>
      <c r="Q41" s="135">
        <f t="shared" si="0"/>
        <v>215103922.19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42151242.450000003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6185013.370000001</v>
      </c>
      <c r="F42" s="136">
        <v>7921364.7699999996</v>
      </c>
      <c r="G42" s="136">
        <v>8429188.9200000018</v>
      </c>
      <c r="H42" s="136">
        <v>8254238.3199999975</v>
      </c>
      <c r="I42" s="136">
        <v>7485900.7000000039</v>
      </c>
      <c r="J42" s="136">
        <v>9197222.6700000074</v>
      </c>
      <c r="K42" s="136">
        <v>8107680.6999999983</v>
      </c>
      <c r="L42" s="136">
        <v>8751719.2200000025</v>
      </c>
      <c r="M42" s="136">
        <v>8462135.269999994</v>
      </c>
      <c r="N42" s="136">
        <v>9963495.4399999958</v>
      </c>
      <c r="O42" s="136">
        <v>9874113.8900000043</v>
      </c>
      <c r="P42" s="136">
        <v>22946823.409999993</v>
      </c>
      <c r="Q42" s="136">
        <f t="shared" si="0"/>
        <v>115578896.68000001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22535567.060000002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6185013.370000001</v>
      </c>
      <c r="F43" s="100">
        <v>7921364.7699999996</v>
      </c>
      <c r="G43" s="100">
        <v>8429188.9200000018</v>
      </c>
      <c r="H43" s="100">
        <v>8254238.3199999975</v>
      </c>
      <c r="I43" s="100">
        <v>7485900.7000000039</v>
      </c>
      <c r="J43" s="100">
        <v>9197222.6700000074</v>
      </c>
      <c r="K43" s="100">
        <v>8107680.6999999983</v>
      </c>
      <c r="L43" s="100">
        <v>8751719.2200000025</v>
      </c>
      <c r="M43" s="100">
        <v>8462135.269999994</v>
      </c>
      <c r="N43" s="100">
        <v>9963495.4399999958</v>
      </c>
      <c r="O43" s="100">
        <v>9874113.8900000043</v>
      </c>
      <c r="P43" s="100">
        <v>22946823.409999993</v>
      </c>
      <c r="Q43" s="100">
        <f t="shared" si="0"/>
        <v>115578896.68000001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22535567.060000002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2943595.5700000017</v>
      </c>
      <c r="F46" s="136">
        <v>3579076.9700000025</v>
      </c>
      <c r="G46" s="136">
        <v>4253040.1999999993</v>
      </c>
      <c r="H46" s="136">
        <v>3946243.1899999976</v>
      </c>
      <c r="I46" s="136">
        <v>3786989.579999994</v>
      </c>
      <c r="J46" s="136">
        <v>3978415.3700000024</v>
      </c>
      <c r="K46" s="136">
        <v>4122474.6899999962</v>
      </c>
      <c r="L46" s="136">
        <v>3626415.1799999997</v>
      </c>
      <c r="M46" s="136">
        <v>4439560.0000000028</v>
      </c>
      <c r="N46" s="136">
        <v>4462395.1800000034</v>
      </c>
      <c r="O46" s="136">
        <v>4689978.6100000013</v>
      </c>
      <c r="P46" s="136">
        <v>7450693.2399999974</v>
      </c>
      <c r="Q46" s="136">
        <f t="shared" si="0"/>
        <v>51278877.779999986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10775712.740000004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2943595.5700000017</v>
      </c>
      <c r="F47" s="100">
        <v>3579076.9700000025</v>
      </c>
      <c r="G47" s="100">
        <v>4253040.1999999993</v>
      </c>
      <c r="H47" s="100">
        <v>3946243.1899999976</v>
      </c>
      <c r="I47" s="100">
        <v>3786989.579999994</v>
      </c>
      <c r="J47" s="100">
        <v>3978415.3700000024</v>
      </c>
      <c r="K47" s="100">
        <v>4122474.6899999962</v>
      </c>
      <c r="L47" s="100">
        <v>3626415.1799999997</v>
      </c>
      <c r="M47" s="100">
        <v>4439560.0000000028</v>
      </c>
      <c r="N47" s="100">
        <v>4462395.1800000034</v>
      </c>
      <c r="O47" s="100">
        <v>4689978.6100000013</v>
      </c>
      <c r="P47" s="100">
        <v>7450693.2399999974</v>
      </c>
      <c r="Q47" s="100">
        <f t="shared" si="0"/>
        <v>51278877.779999986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10775712.740000004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732653.75999999978</v>
      </c>
      <c r="F48" s="136">
        <v>1008228.6900000001</v>
      </c>
      <c r="G48" s="136">
        <v>1259738.49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>
        <v>1246024.5400000003</v>
      </c>
      <c r="N48" s="136">
        <v>1242760.29</v>
      </c>
      <c r="O48" s="136">
        <v>1226202.42</v>
      </c>
      <c r="P48" s="136">
        <v>2095666.2200000004</v>
      </c>
      <c r="Q48" s="136">
        <f t="shared" si="0"/>
        <v>15475653.640000001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3000620.9399999995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732653.75999999978</v>
      </c>
      <c r="F49" s="100">
        <v>1008228.6900000001</v>
      </c>
      <c r="G49" s="100">
        <v>1259738.49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>
        <v>1246024.5400000003</v>
      </c>
      <c r="N49" s="100">
        <v>1242760.29</v>
      </c>
      <c r="O49" s="100">
        <v>1226202.42</v>
      </c>
      <c r="P49" s="100">
        <v>2095666.2200000004</v>
      </c>
      <c r="Q49" s="100">
        <f t="shared" si="0"/>
        <v>15475653.640000001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3000620.9399999995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1329463.3699999987</v>
      </c>
      <c r="F52" s="136">
        <v>1840072.62</v>
      </c>
      <c r="G52" s="136">
        <v>2669805.7199999993</v>
      </c>
      <c r="H52" s="136">
        <v>2335764.2000000007</v>
      </c>
      <c r="I52" s="136">
        <v>2556575.0299999998</v>
      </c>
      <c r="J52" s="136">
        <v>3082946.12</v>
      </c>
      <c r="K52" s="136">
        <v>3123199.4100000006</v>
      </c>
      <c r="L52" s="136">
        <v>3109621.5799999991</v>
      </c>
      <c r="M52" s="136">
        <v>2572496.8299999991</v>
      </c>
      <c r="N52" s="136">
        <v>2676094.089999998</v>
      </c>
      <c r="O52" s="136">
        <v>2846967.7200000011</v>
      </c>
      <c r="P52" s="136">
        <v>4627487.4000000004</v>
      </c>
      <c r="Q52" s="136">
        <f t="shared" si="0"/>
        <v>32770494.089999996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5839341.7099999981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1329463.3699999987</v>
      </c>
      <c r="F53" s="100">
        <v>1840072.62</v>
      </c>
      <c r="G53" s="100">
        <v>2669805.7199999993</v>
      </c>
      <c r="H53" s="100">
        <v>2335764.2000000007</v>
      </c>
      <c r="I53" s="100">
        <v>2556575.0299999998</v>
      </c>
      <c r="J53" s="100">
        <v>3082946.12</v>
      </c>
      <c r="K53" s="100">
        <v>3123199.4100000006</v>
      </c>
      <c r="L53" s="100">
        <v>3109621.5799999991</v>
      </c>
      <c r="M53" s="100">
        <v>2572496.8299999991</v>
      </c>
      <c r="N53" s="100">
        <v>2676094.089999998</v>
      </c>
      <c r="O53" s="100">
        <v>2846967.7200000011</v>
      </c>
      <c r="P53" s="100">
        <v>4627487.4000000004</v>
      </c>
      <c r="Q53" s="100">
        <f t="shared" si="0"/>
        <v>32770494.089999996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5839341.7099999981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4571950.3600000013</v>
      </c>
      <c r="F54" s="135">
        <v>15419855.409999998</v>
      </c>
      <c r="G54" s="135">
        <v>19638288.960000001</v>
      </c>
      <c r="H54" s="135">
        <v>22079702.289999999</v>
      </c>
      <c r="I54" s="135">
        <v>17136709.530000001</v>
      </c>
      <c r="J54" s="135">
        <v>21390865.149999999</v>
      </c>
      <c r="K54" s="135">
        <v>37922554.540000007</v>
      </c>
      <c r="L54" s="135">
        <v>23583407.989999998</v>
      </c>
      <c r="M54" s="135">
        <v>28236304.070000004</v>
      </c>
      <c r="N54" s="135">
        <v>38543225.289999999</v>
      </c>
      <c r="O54" s="135">
        <v>40946893.230000004</v>
      </c>
      <c r="P54" s="135">
        <v>99078194.579999998</v>
      </c>
      <c r="Q54" s="135">
        <f t="shared" si="0"/>
        <v>368547951.39999998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39630094.730000004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1304337.5900000003</v>
      </c>
      <c r="F55" s="136">
        <v>1936688.6599999988</v>
      </c>
      <c r="G55" s="136">
        <v>3280873.7399999993</v>
      </c>
      <c r="H55" s="136">
        <v>2251450.9500000011</v>
      </c>
      <c r="I55" s="136">
        <v>2747805.0500000003</v>
      </c>
      <c r="J55" s="136">
        <v>3443592.4299999983</v>
      </c>
      <c r="K55" s="136">
        <v>6086685.8700000057</v>
      </c>
      <c r="L55" s="136">
        <v>2481087.3899999983</v>
      </c>
      <c r="M55" s="136">
        <v>3122606.2199999997</v>
      </c>
      <c r="N55" s="136">
        <v>5927880.8499999978</v>
      </c>
      <c r="O55" s="136">
        <v>5602301.5599999996</v>
      </c>
      <c r="P55" s="136">
        <v>18248108.670000006</v>
      </c>
      <c r="Q55" s="136">
        <f t="shared" si="0"/>
        <v>56433418.980000004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6521899.9899999984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1304337.5900000003</v>
      </c>
      <c r="F56" s="100">
        <v>1936688.6599999988</v>
      </c>
      <c r="G56" s="100">
        <v>3280873.7399999993</v>
      </c>
      <c r="H56" s="100">
        <v>2251450.9500000011</v>
      </c>
      <c r="I56" s="100">
        <v>2747805.0500000003</v>
      </c>
      <c r="J56" s="100">
        <v>3443592.4299999983</v>
      </c>
      <c r="K56" s="100">
        <v>6086685.8700000057</v>
      </c>
      <c r="L56" s="100">
        <v>2481087.3899999983</v>
      </c>
      <c r="M56" s="100">
        <v>3122606.2199999997</v>
      </c>
      <c r="N56" s="100">
        <v>5927880.8499999978</v>
      </c>
      <c r="O56" s="100">
        <v>5602301.5599999996</v>
      </c>
      <c r="P56" s="100">
        <v>18248108.670000006</v>
      </c>
      <c r="Q56" s="100">
        <f t="shared" si="0"/>
        <v>56433418.980000004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6521899.9899999984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615603.67000000004</v>
      </c>
      <c r="H58" s="136">
        <v>6830924.1699999999</v>
      </c>
      <c r="I58" s="136">
        <v>1990736.639999999</v>
      </c>
      <c r="J58" s="136">
        <v>4374229.92</v>
      </c>
      <c r="K58" s="136">
        <v>3019537.3499999987</v>
      </c>
      <c r="L58" s="136">
        <v>5730146.9799999995</v>
      </c>
      <c r="M58" s="136">
        <v>3821731.7500000005</v>
      </c>
      <c r="N58" s="136">
        <v>8101457.5199999996</v>
      </c>
      <c r="O58" s="136">
        <v>9136359.6800000016</v>
      </c>
      <c r="P58" s="136">
        <v>16027986.939999996</v>
      </c>
      <c r="Q58" s="136">
        <f t="shared" si="0"/>
        <v>61852814.29999999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2819703.3499999996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590290.71</v>
      </c>
      <c r="H59" s="100">
        <v>6787239.4099999992</v>
      </c>
      <c r="I59" s="100">
        <v>1965449.639999999</v>
      </c>
      <c r="J59" s="100">
        <v>4313122.3</v>
      </c>
      <c r="K59" s="100">
        <v>2973496.189999999</v>
      </c>
      <c r="L59" s="100">
        <v>5643866.46</v>
      </c>
      <c r="M59" s="100">
        <v>3740442.6500000004</v>
      </c>
      <c r="N59" s="100">
        <v>8000751.6799999997</v>
      </c>
      <c r="O59" s="100">
        <v>9019336.4700000025</v>
      </c>
      <c r="P59" s="100">
        <v>15110775.259999996</v>
      </c>
      <c r="Q59" s="100">
        <f t="shared" si="0"/>
        <v>60302242.789999999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2747762.7299999995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28939.319999999996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>
        <v>18399.249999999996</v>
      </c>
      <c r="O60" s="100">
        <v>14893.359999999999</v>
      </c>
      <c r="P60" s="100">
        <v>107136.44</v>
      </c>
      <c r="Q60" s="100">
        <f t="shared" si="0"/>
        <v>292601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29333.520000000004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64393.020000000004</v>
      </c>
      <c r="M61" s="100">
        <v>58614.479999999996</v>
      </c>
      <c r="N61" s="100">
        <v>82306.59</v>
      </c>
      <c r="O61" s="100">
        <v>102129.84999999999</v>
      </c>
      <c r="P61" s="100">
        <v>810075.23999999987</v>
      </c>
      <c r="Q61" s="100">
        <f t="shared" si="0"/>
        <v>1257970.5099999998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42607.1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15823.339999999998</v>
      </c>
      <c r="J62" s="136">
        <v>21266.94</v>
      </c>
      <c r="K62" s="136">
        <v>15136.42</v>
      </c>
      <c r="L62" s="136">
        <v>24681.930000000004</v>
      </c>
      <c r="M62" s="136">
        <v>27895.030000000006</v>
      </c>
      <c r="N62" s="136">
        <v>27826.799999999999</v>
      </c>
      <c r="O62" s="136">
        <v>14589.960000000001</v>
      </c>
      <c r="P62" s="136">
        <v>88389.779999999984</v>
      </c>
      <c r="Q62" s="136">
        <f t="shared" si="0"/>
        <v>306784.82999999996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50334.80000000001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15823.339999999998</v>
      </c>
      <c r="J64" s="100">
        <v>21266.94</v>
      </c>
      <c r="K64" s="100">
        <v>15136.42</v>
      </c>
      <c r="L64" s="100">
        <v>24681.930000000004</v>
      </c>
      <c r="M64" s="100">
        <v>27895.030000000006</v>
      </c>
      <c r="N64" s="100">
        <v>27826.799999999999</v>
      </c>
      <c r="O64" s="100">
        <v>14589.960000000001</v>
      </c>
      <c r="P64" s="100">
        <v>88389.779999999984</v>
      </c>
      <c r="Q64" s="100">
        <f t="shared" si="0"/>
        <v>306784.82999999996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50334.80000000001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383455.09</v>
      </c>
      <c r="I69" s="136">
        <v>262147.37000000017</v>
      </c>
      <c r="J69" s="136">
        <v>52103.92</v>
      </c>
      <c r="K69" s="136">
        <v>132888.97</v>
      </c>
      <c r="L69" s="136">
        <v>262065.8</v>
      </c>
      <c r="M69" s="136">
        <v>166037.13</v>
      </c>
      <c r="N69" s="136">
        <v>186088.77000000002</v>
      </c>
      <c r="O69" s="136">
        <v>270076.32</v>
      </c>
      <c r="P69" s="136">
        <v>1588853.1999999974</v>
      </c>
      <c r="Q69" s="136">
        <f t="shared" si="0"/>
        <v>3562417.8699999973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258701.29999999993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383455.09</v>
      </c>
      <c r="I72" s="100">
        <v>262147.37000000017</v>
      </c>
      <c r="J72" s="100">
        <v>52103.92</v>
      </c>
      <c r="K72" s="100">
        <v>132888.97</v>
      </c>
      <c r="L72" s="100">
        <v>262065.8</v>
      </c>
      <c r="M72" s="100">
        <v>166037.13</v>
      </c>
      <c r="N72" s="100">
        <v>186088.77000000002</v>
      </c>
      <c r="O72" s="100">
        <v>270076.32</v>
      </c>
      <c r="P72" s="100">
        <v>1588853.1999999974</v>
      </c>
      <c r="Q72" s="100">
        <f t="shared" si="1"/>
        <v>3562417.8699999973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258701.29999999993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254822.24000000002</v>
      </c>
      <c r="F73" s="136">
        <v>8344876.2699999996</v>
      </c>
      <c r="G73" s="136">
        <v>10861807.85</v>
      </c>
      <c r="H73" s="136">
        <v>11196541.740000002</v>
      </c>
      <c r="I73" s="136">
        <v>9694562.9700000007</v>
      </c>
      <c r="J73" s="136">
        <v>9235633.0800000001</v>
      </c>
      <c r="K73" s="136">
        <v>14871965.939999998</v>
      </c>
      <c r="L73" s="136">
        <v>11899606.130000001</v>
      </c>
      <c r="M73" s="136">
        <v>15043152.400000002</v>
      </c>
      <c r="N73" s="136">
        <v>18376549.75</v>
      </c>
      <c r="O73" s="136">
        <v>21260641.969999999</v>
      </c>
      <c r="P73" s="136">
        <v>55850454.43</v>
      </c>
      <c r="Q73" s="136">
        <f t="shared" si="1"/>
        <v>186890614.77000001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19461506.359999999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111415.51999999999</v>
      </c>
      <c r="F74" s="100">
        <v>6761790.1799999997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8475548.9700000007</v>
      </c>
      <c r="M74" s="100">
        <v>12806227.960000003</v>
      </c>
      <c r="N74" s="100">
        <v>15848899.550000001</v>
      </c>
      <c r="O74" s="100">
        <v>18768231.179999996</v>
      </c>
      <c r="P74" s="100">
        <v>50197591.93</v>
      </c>
      <c r="Q74" s="100">
        <f t="shared" si="1"/>
        <v>159303381.33999997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14696763.749999998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147391.16000000003</v>
      </c>
      <c r="G75" s="100">
        <v>156766.45999999996</v>
      </c>
      <c r="H75" s="100">
        <v>372651.90000000014</v>
      </c>
      <c r="I75" s="100">
        <v>189762.93000000002</v>
      </c>
      <c r="J75" s="100">
        <v>185116.81999999995</v>
      </c>
      <c r="K75" s="100">
        <v>180341.79000000004</v>
      </c>
      <c r="L75" s="100">
        <v>1055433.45</v>
      </c>
      <c r="M75" s="100">
        <v>352626.37</v>
      </c>
      <c r="N75" s="100">
        <v>191142.89</v>
      </c>
      <c r="O75" s="100">
        <v>315587.64</v>
      </c>
      <c r="P75" s="100">
        <v>361706.56999999995</v>
      </c>
      <c r="Q75" s="100">
        <f t="shared" si="1"/>
        <v>3622565.7900000005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418195.43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1408396.53</v>
      </c>
      <c r="K76" s="100">
        <v>1414160.82</v>
      </c>
      <c r="L76" s="100">
        <v>2354736.4700000002</v>
      </c>
      <c r="M76" s="100">
        <v>1860168.35</v>
      </c>
      <c r="N76" s="100">
        <v>2330028.54</v>
      </c>
      <c r="O76" s="100">
        <v>2163128.44</v>
      </c>
      <c r="P76" s="100">
        <v>5091682.7200000007</v>
      </c>
      <c r="Q76" s="100">
        <f t="shared" si="1"/>
        <v>23527931.800000004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4228453.1800000006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14080.490000000002</v>
      </c>
      <c r="K77" s="100">
        <v>10241.77</v>
      </c>
      <c r="L77" s="100">
        <v>13887.24</v>
      </c>
      <c r="M77" s="100">
        <v>24129.719999999994</v>
      </c>
      <c r="N77" s="100">
        <v>6478.77</v>
      </c>
      <c r="O77" s="100">
        <v>13694.71</v>
      </c>
      <c r="P77" s="100">
        <v>199473.21</v>
      </c>
      <c r="Q77" s="100">
        <f t="shared" si="1"/>
        <v>436735.83999999997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118094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>
        <v>1696133.33</v>
      </c>
      <c r="O79" s="136">
        <v>1696133.33</v>
      </c>
      <c r="P79" s="136">
        <v>1696133.33</v>
      </c>
      <c r="Q79" s="136">
        <f t="shared" si="1"/>
        <v>20079999.960000001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4689091.66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>
        <v>1696133.33</v>
      </c>
      <c r="O80" s="100">
        <v>1696133.33</v>
      </c>
      <c r="P80" s="100">
        <v>1696133.33</v>
      </c>
      <c r="Q80" s="100">
        <f t="shared" si="1"/>
        <v>20079999.960000001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4689091.66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71297.789999999994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>
        <v>3354936.3299999996</v>
      </c>
      <c r="O81" s="136">
        <v>1897707.4900000002</v>
      </c>
      <c r="P81" s="136">
        <v>4091373.01</v>
      </c>
      <c r="Q81" s="136">
        <f t="shared" si="1"/>
        <v>22555358.18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4308047.9400000004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>
        <v>1635653.22</v>
      </c>
      <c r="N84" s="100">
        <v>2513252.4299999997</v>
      </c>
      <c r="O84" s="100">
        <v>1409137.8900000001</v>
      </c>
      <c r="P84" s="100">
        <v>2818292.85</v>
      </c>
      <c r="Q84" s="100">
        <f t="shared" si="1"/>
        <v>15067017.41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1909641.6100000003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34623.939999999995</v>
      </c>
      <c r="F85" s="100">
        <v>612666.47</v>
      </c>
      <c r="G85" s="100">
        <v>1751115.92</v>
      </c>
      <c r="H85" s="100">
        <v>144350.00999999998</v>
      </c>
      <c r="I85" s="100">
        <v>96227.62</v>
      </c>
      <c r="J85" s="100">
        <v>885467.68</v>
      </c>
      <c r="K85" s="100">
        <v>630826.46</v>
      </c>
      <c r="L85" s="100">
        <v>440427.37999999995</v>
      </c>
      <c r="M85" s="100">
        <v>289301.63</v>
      </c>
      <c r="N85" s="100">
        <v>841683.9</v>
      </c>
      <c r="O85" s="100">
        <v>488569.59999999998</v>
      </c>
      <c r="P85" s="100">
        <v>1273080.1599999999</v>
      </c>
      <c r="Q85" s="100">
        <f t="shared" si="1"/>
        <v>7488340.7700000005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2398406.33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640725.4600000002</v>
      </c>
      <c r="K86" s="136">
        <v>638398.82000000007</v>
      </c>
      <c r="L86" s="136">
        <v>529198.94000000006</v>
      </c>
      <c r="M86" s="136">
        <v>567781.3899999999</v>
      </c>
      <c r="N86" s="136">
        <v>580687.41999999993</v>
      </c>
      <c r="O86" s="136">
        <v>668845.7799999998</v>
      </c>
      <c r="P86" s="136">
        <v>1086972.5999999999</v>
      </c>
      <c r="Q86" s="136">
        <f t="shared" si="1"/>
        <v>7186977.0700000003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1478070.6400000001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571867.90000000014</v>
      </c>
      <c r="K88" s="100">
        <v>573532.88</v>
      </c>
      <c r="L88" s="100">
        <v>494023.68000000011</v>
      </c>
      <c r="M88" s="100">
        <v>520988.39999999997</v>
      </c>
      <c r="N88" s="100">
        <v>529480.5199999999</v>
      </c>
      <c r="O88" s="100">
        <v>631395.51999999979</v>
      </c>
      <c r="P88" s="100">
        <v>1012267.7099999998</v>
      </c>
      <c r="Q88" s="100">
        <f t="shared" si="1"/>
        <v>6620787.0799999991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1364939.47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25444.860000000004</v>
      </c>
      <c r="F93" s="100">
        <v>34021.57</v>
      </c>
      <c r="G93" s="100">
        <v>53664.740000000005</v>
      </c>
      <c r="H93" s="100">
        <v>35844.5</v>
      </c>
      <c r="I93" s="100">
        <v>38160.520000000004</v>
      </c>
      <c r="J93" s="100">
        <v>68857.560000000012</v>
      </c>
      <c r="K93" s="100">
        <v>64865.94</v>
      </c>
      <c r="L93" s="100">
        <v>35175.259999999995</v>
      </c>
      <c r="M93" s="100">
        <v>46792.989999999991</v>
      </c>
      <c r="N93" s="100">
        <v>51206.9</v>
      </c>
      <c r="O93" s="100">
        <v>37450.259999999987</v>
      </c>
      <c r="P93" s="100">
        <v>74704.89</v>
      </c>
      <c r="Q93" s="100">
        <f t="shared" si="1"/>
        <v>566189.99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113131.17000000001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18679.739999999998</v>
      </c>
      <c r="J94" s="136">
        <v>42363.55999999999</v>
      </c>
      <c r="K94" s="136">
        <v>8138213.6500000004</v>
      </c>
      <c r="L94" s="136">
        <v>160176.85000000003</v>
      </c>
      <c r="M94" s="136">
        <v>169878.6400000001</v>
      </c>
      <c r="N94" s="136">
        <v>291664.52</v>
      </c>
      <c r="O94" s="136">
        <v>400237.13999999996</v>
      </c>
      <c r="P94" s="136">
        <v>399922.62000000005</v>
      </c>
      <c r="Q94" s="136">
        <f t="shared" si="1"/>
        <v>9679565.4399999995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42738.69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18679.739999999998</v>
      </c>
      <c r="J95" s="100">
        <v>42363.55999999999</v>
      </c>
      <c r="K95" s="100">
        <v>8138213.6500000004</v>
      </c>
      <c r="L95" s="100">
        <v>160176.85000000003</v>
      </c>
      <c r="M95" s="100">
        <v>169878.6400000001</v>
      </c>
      <c r="N95" s="100">
        <v>291664.52</v>
      </c>
      <c r="O95" s="100">
        <v>400237.13999999996</v>
      </c>
      <c r="P95" s="100">
        <v>399922.62000000005</v>
      </c>
      <c r="Q95" s="100">
        <f t="shared" si="1"/>
        <v>9679565.4399999995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42738.69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1622131.3499999999</v>
      </c>
      <c r="N96" s="135">
        <v>1605423.79</v>
      </c>
      <c r="O96" s="135">
        <v>1675035.9200000002</v>
      </c>
      <c r="P96" s="135">
        <v>5308934.24</v>
      </c>
      <c r="Q96" s="135">
        <f t="shared" si="1"/>
        <v>21815280.27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2758445.68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0</v>
      </c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1622131.3499999999</v>
      </c>
      <c r="N107" s="136">
        <v>1605423.79</v>
      </c>
      <c r="O107" s="136">
        <v>1675035.9200000002</v>
      </c>
      <c r="P107" s="136">
        <v>5308934.24</v>
      </c>
      <c r="Q107" s="136">
        <f t="shared" si="1"/>
        <v>21815280.27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2758445.68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1622131.3499999999</v>
      </c>
      <c r="N108" s="100">
        <v>1605423.79</v>
      </c>
      <c r="O108" s="100">
        <v>1675035.9200000002</v>
      </c>
      <c r="P108" s="100">
        <v>5308934.24</v>
      </c>
      <c r="Q108" s="100">
        <f t="shared" si="1"/>
        <v>21815280.27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2758445.68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390982.63000000006</v>
      </c>
      <c r="G109" s="135">
        <v>722765.12</v>
      </c>
      <c r="H109" s="135">
        <v>574967.47000000009</v>
      </c>
      <c r="I109" s="135">
        <v>493709.73000000004</v>
      </c>
      <c r="J109" s="135">
        <v>337242.82000000007</v>
      </c>
      <c r="K109" s="135">
        <v>480894.96999999986</v>
      </c>
      <c r="L109" s="135">
        <v>572140.65000000026</v>
      </c>
      <c r="M109" s="135">
        <v>486214.03999999986</v>
      </c>
      <c r="N109" s="135">
        <v>484994.21000000008</v>
      </c>
      <c r="O109" s="135">
        <v>524868.49999999977</v>
      </c>
      <c r="P109" s="135">
        <v>1576328.47</v>
      </c>
      <c r="Q109" s="135">
        <f t="shared" si="1"/>
        <v>6911915.6200000001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1380554.7600000002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>
        <v>0</v>
      </c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>
        <v>0</v>
      </c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>
        <v>0</v>
      </c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390982.63000000006</v>
      </c>
      <c r="G120" s="136">
        <v>722765.12</v>
      </c>
      <c r="H120" s="136">
        <v>574967.47000000009</v>
      </c>
      <c r="I120" s="136">
        <v>493709.73000000004</v>
      </c>
      <c r="J120" s="136">
        <v>337242.82000000007</v>
      </c>
      <c r="K120" s="136">
        <v>480894.96999999986</v>
      </c>
      <c r="L120" s="136">
        <v>572140.65000000026</v>
      </c>
      <c r="M120" s="136">
        <v>486214.03999999986</v>
      </c>
      <c r="N120" s="136">
        <v>484994.21000000008</v>
      </c>
      <c r="O120" s="136">
        <v>524868.49999999977</v>
      </c>
      <c r="P120" s="136">
        <v>1576328.47</v>
      </c>
      <c r="Q120" s="136">
        <f t="shared" si="1"/>
        <v>6911915.6200000001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1380554.7600000002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390982.63000000006</v>
      </c>
      <c r="G121" s="100">
        <v>722765.12</v>
      </c>
      <c r="H121" s="100">
        <v>574967.47000000009</v>
      </c>
      <c r="I121" s="100">
        <v>493709.73000000004</v>
      </c>
      <c r="J121" s="100">
        <v>337242.82000000007</v>
      </c>
      <c r="K121" s="100">
        <v>480894.96999999986</v>
      </c>
      <c r="L121" s="100">
        <v>572140.65000000026</v>
      </c>
      <c r="M121" s="100">
        <v>486214.03999999986</v>
      </c>
      <c r="N121" s="100">
        <v>484994.21000000008</v>
      </c>
      <c r="O121" s="100">
        <v>524868.49999999977</v>
      </c>
      <c r="P121" s="100">
        <v>1576328.47</v>
      </c>
      <c r="Q121" s="100">
        <f t="shared" si="1"/>
        <v>6911915.6200000001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1380554.7600000002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14641464.190000001</v>
      </c>
      <c r="F122" s="135">
        <v>37430094.980000004</v>
      </c>
      <c r="G122" s="135">
        <v>47344929.43</v>
      </c>
      <c r="H122" s="135">
        <v>36272989.619999997</v>
      </c>
      <c r="I122" s="135">
        <v>48121968.259999983</v>
      </c>
      <c r="J122" s="135">
        <v>40733578.349999994</v>
      </c>
      <c r="K122" s="135">
        <v>27296361.069999997</v>
      </c>
      <c r="L122" s="135">
        <v>39897898.279999994</v>
      </c>
      <c r="M122" s="135">
        <v>46512708.219999991</v>
      </c>
      <c r="N122" s="135">
        <v>40354505.469999991</v>
      </c>
      <c r="O122" s="135">
        <v>39852193.56000001</v>
      </c>
      <c r="P122" s="135">
        <v>68456906.379999995</v>
      </c>
      <c r="Q122" s="135">
        <f t="shared" si="1"/>
        <v>486915597.80999988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99416488.599999994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>
        <v>0</v>
      </c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>
        <v>0</v>
      </c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>
        <v>0</v>
      </c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>
        <v>0</v>
      </c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>
        <v>0</v>
      </c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>
        <v>0</v>
      </c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>
        <v>0</v>
      </c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>
        <v>0</v>
      </c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14119694.740000002</v>
      </c>
      <c r="F137" s="136">
        <v>36320706.410000004</v>
      </c>
      <c r="G137" s="136">
        <v>45410205.509999998</v>
      </c>
      <c r="H137" s="136">
        <v>35248622.339999996</v>
      </c>
      <c r="I137" s="136">
        <v>47486727.289999984</v>
      </c>
      <c r="J137" s="136">
        <v>39194857.449999996</v>
      </c>
      <c r="K137" s="136">
        <v>25832399.039999999</v>
      </c>
      <c r="L137" s="136">
        <v>37949159.379999995</v>
      </c>
      <c r="M137" s="136">
        <v>40762319.339999996</v>
      </c>
      <c r="N137" s="136">
        <v>39314793.819999993</v>
      </c>
      <c r="O137" s="136">
        <v>38604486.250000007</v>
      </c>
      <c r="P137" s="136">
        <v>58534222.600000001</v>
      </c>
      <c r="Q137" s="136">
        <f t="shared" si="2"/>
        <v>458778194.16999996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95850606.659999996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14119694.740000002</v>
      </c>
      <c r="F138" s="100">
        <v>36320706.410000004</v>
      </c>
      <c r="G138" s="100">
        <v>45410205.509999998</v>
      </c>
      <c r="H138" s="100">
        <v>35248622.339999996</v>
      </c>
      <c r="I138" s="100">
        <v>47486727.289999984</v>
      </c>
      <c r="J138" s="100">
        <v>39194857.449999996</v>
      </c>
      <c r="K138" s="100">
        <v>25832399.039999999</v>
      </c>
      <c r="L138" s="100">
        <v>37949159.379999995</v>
      </c>
      <c r="M138" s="100">
        <v>40762319.339999996</v>
      </c>
      <c r="N138" s="100">
        <v>39314793.819999993</v>
      </c>
      <c r="O138" s="100">
        <v>38604486.250000007</v>
      </c>
      <c r="P138" s="100">
        <v>58534222.600000001</v>
      </c>
      <c r="Q138" s="100">
        <f t="shared" si="2"/>
        <v>458778194.16999996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95850606.659999996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746795.01</v>
      </c>
      <c r="G139" s="136">
        <v>1157981.6399999999</v>
      </c>
      <c r="H139" s="136">
        <v>510048.98999999993</v>
      </c>
      <c r="I139" s="136">
        <v>227102.25000000003</v>
      </c>
      <c r="J139" s="136">
        <v>597879.78</v>
      </c>
      <c r="K139" s="136">
        <v>555289.64999999991</v>
      </c>
      <c r="L139" s="136">
        <v>1589980.82</v>
      </c>
      <c r="M139" s="136">
        <v>1349891.19</v>
      </c>
      <c r="N139" s="136">
        <v>469195</v>
      </c>
      <c r="O139" s="136">
        <v>371350.75</v>
      </c>
      <c r="P139" s="136">
        <v>7922773.5399999991</v>
      </c>
      <c r="Q139" s="136">
        <f t="shared" si="2"/>
        <v>15649725.559999999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2056213.5899999999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746795.01</v>
      </c>
      <c r="G140" s="100">
        <v>1157981.6399999999</v>
      </c>
      <c r="H140" s="100">
        <v>510048.98999999993</v>
      </c>
      <c r="I140" s="100">
        <v>227102.25000000003</v>
      </c>
      <c r="J140" s="100">
        <v>597879.78</v>
      </c>
      <c r="K140" s="100">
        <v>555289.64999999991</v>
      </c>
      <c r="L140" s="100">
        <v>1589980.82</v>
      </c>
      <c r="M140" s="100">
        <v>1349891.19</v>
      </c>
      <c r="N140" s="100">
        <v>469195</v>
      </c>
      <c r="O140" s="100">
        <v>371350.75</v>
      </c>
      <c r="P140" s="100">
        <v>7922773.5399999991</v>
      </c>
      <c r="Q140" s="100">
        <f t="shared" si="2"/>
        <v>15649725.559999999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2056213.5899999999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</v>
      </c>
      <c r="I141" s="136">
        <v>408138.71999999991</v>
      </c>
      <c r="J141" s="136">
        <v>940841.12</v>
      </c>
      <c r="K141" s="136">
        <v>908672.38000000012</v>
      </c>
      <c r="L141" s="136">
        <v>358758.07999999996</v>
      </c>
      <c r="M141" s="136">
        <v>4400497.6900000004</v>
      </c>
      <c r="N141" s="136">
        <v>570516.65</v>
      </c>
      <c r="O141" s="136">
        <v>876356.56</v>
      </c>
      <c r="P141" s="136">
        <v>1999910.24</v>
      </c>
      <c r="Q141" s="136">
        <f t="shared" si="2"/>
        <v>12487678.080000002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1509668.35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</v>
      </c>
      <c r="I142" s="100">
        <v>408138.71999999991</v>
      </c>
      <c r="J142" s="100">
        <v>940841.12</v>
      </c>
      <c r="K142" s="100">
        <v>908672.38000000012</v>
      </c>
      <c r="L142" s="100">
        <v>358758.07999999996</v>
      </c>
      <c r="M142" s="100">
        <v>4400497.6900000004</v>
      </c>
      <c r="N142" s="100">
        <v>570516.65</v>
      </c>
      <c r="O142" s="100">
        <v>876356.56</v>
      </c>
      <c r="P142" s="100">
        <v>1999910.24</v>
      </c>
      <c r="Q142" s="100">
        <f t="shared" si="2"/>
        <v>12487678.080000002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1509668.35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1974935.0099999998</v>
      </c>
      <c r="G143" s="135">
        <v>5551444.46</v>
      </c>
      <c r="H143" s="135">
        <v>3856867.600000001</v>
      </c>
      <c r="I143" s="135">
        <v>1947746.0999999992</v>
      </c>
      <c r="J143" s="135">
        <v>3359982.6100000003</v>
      </c>
      <c r="K143" s="135">
        <v>7798399.1300000008</v>
      </c>
      <c r="L143" s="135">
        <v>2941379.2499999995</v>
      </c>
      <c r="M143" s="135">
        <v>2947521.6700000004</v>
      </c>
      <c r="N143" s="135">
        <v>3561538.66</v>
      </c>
      <c r="O143" s="135">
        <v>6003882.4400000013</v>
      </c>
      <c r="P143" s="135">
        <v>14825755.520000001</v>
      </c>
      <c r="Q143" s="135">
        <f t="shared" si="2"/>
        <v>55753314.57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8510241.5899999999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>
        <v>1404334.25</v>
      </c>
      <c r="I144" s="136">
        <v>248494.27000000002</v>
      </c>
      <c r="J144" s="136">
        <v>367149.33999999997</v>
      </c>
      <c r="K144" s="136">
        <v>3612125.62</v>
      </c>
      <c r="L144" s="136">
        <v>468285.94</v>
      </c>
      <c r="M144" s="136">
        <v>332579.37</v>
      </c>
      <c r="N144" s="136">
        <v>663966.22</v>
      </c>
      <c r="O144" s="136">
        <v>314037.54000000062</v>
      </c>
      <c r="P144" s="136">
        <v>1545346.4100000006</v>
      </c>
      <c r="Q144" s="136">
        <f t="shared" si="2"/>
        <v>12801377.550000001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3845058.5900000003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>
        <v>1404334.25</v>
      </c>
      <c r="I145" s="100">
        <v>248494.27000000002</v>
      </c>
      <c r="J145" s="100">
        <v>367149.33999999997</v>
      </c>
      <c r="K145" s="100">
        <v>3612125.62</v>
      </c>
      <c r="L145" s="100">
        <v>468285.94</v>
      </c>
      <c r="M145" s="100">
        <v>332579.37</v>
      </c>
      <c r="N145" s="100">
        <v>663966.22</v>
      </c>
      <c r="O145" s="100">
        <v>314037.54000000062</v>
      </c>
      <c r="P145" s="100">
        <v>1545346.4100000006</v>
      </c>
      <c r="Q145" s="100">
        <f t="shared" si="2"/>
        <v>12801377.550000001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3845058.5900000003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>
        <v>2823071.1100000008</v>
      </c>
      <c r="L146" s="136">
        <v>1592536.8399999994</v>
      </c>
      <c r="M146" s="136">
        <v>1555462.7000000004</v>
      </c>
      <c r="N146" s="136">
        <v>1664072.9400000004</v>
      </c>
      <c r="O146" s="136">
        <v>2488629.9100000006</v>
      </c>
      <c r="P146" s="136">
        <v>4731864.3</v>
      </c>
      <c r="Q146" s="136">
        <f t="shared" si="2"/>
        <v>22620159.280000005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3074643.5999999996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>
        <v>2823071.1100000008</v>
      </c>
      <c r="L147" s="100">
        <v>1592536.8399999994</v>
      </c>
      <c r="M147" s="100">
        <v>1555462.7000000004</v>
      </c>
      <c r="N147" s="100">
        <v>1664072.9400000004</v>
      </c>
      <c r="O147" s="100">
        <v>2488629.9100000006</v>
      </c>
      <c r="P147" s="100">
        <v>4731864.3</v>
      </c>
      <c r="Q147" s="100">
        <f t="shared" si="2"/>
        <v>22620159.280000005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3074643.5999999996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>
        <v>0</v>
      </c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567.45999999999992</v>
      </c>
      <c r="G152" s="136">
        <v>1552.43</v>
      </c>
      <c r="H152" s="136">
        <v>1984.25</v>
      </c>
      <c r="I152" s="136">
        <v>448.26</v>
      </c>
      <c r="J152" s="136">
        <v>2299.4799999999996</v>
      </c>
      <c r="K152" s="136">
        <v>53917.860000000008</v>
      </c>
      <c r="L152" s="136">
        <v>65240.89</v>
      </c>
      <c r="M152" s="136">
        <v>91015.85</v>
      </c>
      <c r="N152" s="136">
        <v>46310.53</v>
      </c>
      <c r="O152" s="136">
        <v>556066.05000000005</v>
      </c>
      <c r="P152" s="136">
        <v>459476.42</v>
      </c>
      <c r="Q152" s="136">
        <f t="shared" si="2"/>
        <v>1279864.45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3104.8599999999997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567.45999999999992</v>
      </c>
      <c r="G153" s="100">
        <v>1552.43</v>
      </c>
      <c r="H153" s="100">
        <v>1984.25</v>
      </c>
      <c r="I153" s="100">
        <v>448.26</v>
      </c>
      <c r="J153" s="100">
        <v>2299.4799999999996</v>
      </c>
      <c r="K153" s="100">
        <v>53917.860000000008</v>
      </c>
      <c r="L153" s="100">
        <v>65240.89</v>
      </c>
      <c r="M153" s="100">
        <v>91015.85</v>
      </c>
      <c r="N153" s="100">
        <v>46310.53</v>
      </c>
      <c r="O153" s="100">
        <v>556066.05000000005</v>
      </c>
      <c r="P153" s="100">
        <v>459476.42</v>
      </c>
      <c r="Q153" s="100">
        <f t="shared" si="2"/>
        <v>1279864.45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3104.8599999999997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162583.01999999999</v>
      </c>
      <c r="F154" s="136">
        <v>853968.45000000007</v>
      </c>
      <c r="G154" s="136">
        <v>570883.06999999995</v>
      </c>
      <c r="H154" s="136">
        <v>762837.82</v>
      </c>
      <c r="I154" s="136">
        <v>470835.02000000008</v>
      </c>
      <c r="J154" s="136">
        <v>1216335.74</v>
      </c>
      <c r="K154" s="136">
        <v>1309284.5400000003</v>
      </c>
      <c r="L154" s="136">
        <v>815315.58000000007</v>
      </c>
      <c r="M154" s="136">
        <v>968463.75</v>
      </c>
      <c r="N154" s="136">
        <v>1187188.97</v>
      </c>
      <c r="O154" s="136">
        <v>2645148.9400000004</v>
      </c>
      <c r="P154" s="136">
        <v>8089068.3900000006</v>
      </c>
      <c r="Q154" s="136">
        <f t="shared" si="2"/>
        <v>19051913.289999999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1587434.54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162583.01999999999</v>
      </c>
      <c r="F155" s="100">
        <v>853968.45000000007</v>
      </c>
      <c r="G155" s="100">
        <v>570883.06999999995</v>
      </c>
      <c r="H155" s="100">
        <v>762837.82</v>
      </c>
      <c r="I155" s="100">
        <v>470835.02000000008</v>
      </c>
      <c r="J155" s="100">
        <v>1216335.74</v>
      </c>
      <c r="K155" s="100">
        <v>1309284.5400000003</v>
      </c>
      <c r="L155" s="100">
        <v>815315.58000000007</v>
      </c>
      <c r="M155" s="100">
        <v>968463.75</v>
      </c>
      <c r="N155" s="100">
        <v>1187188.97</v>
      </c>
      <c r="O155" s="100">
        <v>2645148.9400000004</v>
      </c>
      <c r="P155" s="100">
        <v>8089068.3900000006</v>
      </c>
      <c r="Q155" s="100">
        <f t="shared" si="2"/>
        <v>19051913.289999999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1587434.54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28412864.959999997</v>
      </c>
      <c r="G156" s="135">
        <v>29279087.539999999</v>
      </c>
      <c r="H156" s="135">
        <v>28492140.189999998</v>
      </c>
      <c r="I156" s="135">
        <v>26543122.730000004</v>
      </c>
      <c r="J156" s="135">
        <v>26785535.459999997</v>
      </c>
      <c r="K156" s="135">
        <v>21585305.590000004</v>
      </c>
      <c r="L156" s="135">
        <v>29961178.900000002</v>
      </c>
      <c r="M156" s="135">
        <v>28673648.59</v>
      </c>
      <c r="N156" s="135">
        <v>33058686.609999988</v>
      </c>
      <c r="O156" s="135">
        <v>23891427.09</v>
      </c>
      <c r="P156" s="135">
        <v>42232129.559999995</v>
      </c>
      <c r="Q156" s="135">
        <f t="shared" si="2"/>
        <v>339739425.70999998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78516250.989999995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</v>
      </c>
      <c r="F157" s="136">
        <v>15246194.069999997</v>
      </c>
      <c r="G157" s="136">
        <v>15433790.939999999</v>
      </c>
      <c r="H157" s="136">
        <v>14988678.630000001</v>
      </c>
      <c r="I157" s="136">
        <v>14173765.470000004</v>
      </c>
      <c r="J157" s="136">
        <v>14347396.140000001</v>
      </c>
      <c r="K157" s="136">
        <v>13851696.950000003</v>
      </c>
      <c r="L157" s="136">
        <v>16372055.580000002</v>
      </c>
      <c r="M157" s="136">
        <v>13837521.709999997</v>
      </c>
      <c r="N157" s="136">
        <v>16302848.719999995</v>
      </c>
      <c r="O157" s="136">
        <v>14560223.280000001</v>
      </c>
      <c r="P157" s="136">
        <v>20957700.119999994</v>
      </c>
      <c r="Q157" s="136">
        <f t="shared" si="2"/>
        <v>183223652.44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43831765.839999996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</v>
      </c>
      <c r="F158" s="100">
        <v>3900501.3500000006</v>
      </c>
      <c r="G158" s="100">
        <v>4156069.8400000003</v>
      </c>
      <c r="H158" s="100">
        <v>3709662.7099999995</v>
      </c>
      <c r="I158" s="100">
        <v>3598872.3000000003</v>
      </c>
      <c r="J158" s="100">
        <v>3731059.5500000007</v>
      </c>
      <c r="K158" s="100">
        <v>3739407.2100000004</v>
      </c>
      <c r="L158" s="100">
        <v>3816887.3600000008</v>
      </c>
      <c r="M158" s="100">
        <v>4320410.5499999989</v>
      </c>
      <c r="N158" s="100">
        <v>3866009.6100000003</v>
      </c>
      <c r="O158" s="100">
        <v>4069123.0900000008</v>
      </c>
      <c r="P158" s="100">
        <v>4677383.5799999982</v>
      </c>
      <c r="Q158" s="100">
        <f t="shared" si="2"/>
        <v>46981832.759999998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11453016.800000001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11345692.719999995</v>
      </c>
      <c r="G159" s="100">
        <v>11277721.1</v>
      </c>
      <c r="H159" s="100">
        <v>11279015.920000002</v>
      </c>
      <c r="I159" s="100">
        <v>10574893.170000004</v>
      </c>
      <c r="J159" s="100">
        <v>10616336.59</v>
      </c>
      <c r="K159" s="100">
        <v>10112289.740000002</v>
      </c>
      <c r="L159" s="100">
        <v>12555168.220000001</v>
      </c>
      <c r="M159" s="100">
        <v>9517111.1599999983</v>
      </c>
      <c r="N159" s="100">
        <v>12436839.109999996</v>
      </c>
      <c r="O159" s="100">
        <v>10491100.189999999</v>
      </c>
      <c r="P159" s="100">
        <v>16280316.539999995</v>
      </c>
      <c r="Q159" s="100">
        <f t="shared" si="2"/>
        <v>136241819.68000001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32378749.039999999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4081562.78</v>
      </c>
      <c r="F160" s="136">
        <v>5122616.5199999986</v>
      </c>
      <c r="G160" s="136">
        <v>4687651.4399999985</v>
      </c>
      <c r="H160" s="136">
        <v>5225613.6099999975</v>
      </c>
      <c r="I160" s="136">
        <v>4647809.1699999962</v>
      </c>
      <c r="J160" s="136">
        <v>4756253.1899999995</v>
      </c>
      <c r="K160" s="136">
        <v>4207188.8899999987</v>
      </c>
      <c r="L160" s="136">
        <v>4740982.0099999988</v>
      </c>
      <c r="M160" s="136">
        <v>4577069.4000000022</v>
      </c>
      <c r="N160" s="136">
        <v>4832412.5999999996</v>
      </c>
      <c r="O160" s="136">
        <v>5202190.2</v>
      </c>
      <c r="P160" s="136">
        <v>5892098.9900000012</v>
      </c>
      <c r="Q160" s="136">
        <f t="shared" si="2"/>
        <v>57973448.799999997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13891830.739999998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>
        <v>0</v>
      </c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4081562.78</v>
      </c>
      <c r="F162" s="100">
        <v>5122616.5199999986</v>
      </c>
      <c r="G162" s="100">
        <v>4687651.4399999985</v>
      </c>
      <c r="H162" s="100">
        <v>5225613.6099999975</v>
      </c>
      <c r="I162" s="100">
        <v>4647809.1699999962</v>
      </c>
      <c r="J162" s="100">
        <v>4756253.1899999995</v>
      </c>
      <c r="K162" s="100">
        <v>4207188.8899999987</v>
      </c>
      <c r="L162" s="100">
        <v>4740982.0099999988</v>
      </c>
      <c r="M162" s="100">
        <v>4577069.4000000022</v>
      </c>
      <c r="N162" s="100">
        <v>4832412.5999999996</v>
      </c>
      <c r="O162" s="100">
        <v>5202190.2</v>
      </c>
      <c r="P162" s="100">
        <v>5892098.9900000012</v>
      </c>
      <c r="Q162" s="100">
        <f t="shared" si="2"/>
        <v>57973448.799999997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13891830.739999998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>
        <v>0</v>
      </c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>
        <v>6928064.7599999998</v>
      </c>
      <c r="O165" s="136">
        <v>335153.02</v>
      </c>
      <c r="P165" s="136">
        <v>6972876.0800000001</v>
      </c>
      <c r="Q165" s="136">
        <f t="shared" si="2"/>
        <v>42701793.400000006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10189453.950000001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>
        <v>6928064.7599999998</v>
      </c>
      <c r="O166" s="100">
        <v>335153.02</v>
      </c>
      <c r="P166" s="100">
        <v>6972876.0800000001</v>
      </c>
      <c r="Q166" s="100">
        <f t="shared" si="2"/>
        <v>42505470.280000009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9993130.8300000019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0">
        <v>0</v>
      </c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>
        <v>0</v>
      </c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>
        <v>0</v>
      </c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4269201.1600000011</v>
      </c>
      <c r="H170" s="136">
        <v>3912606.2800000003</v>
      </c>
      <c r="I170" s="136">
        <v>3285682.78</v>
      </c>
      <c r="J170" s="136">
        <v>3335641.0799999996</v>
      </c>
      <c r="K170" s="136">
        <v>2407651.1799999997</v>
      </c>
      <c r="L170" s="136">
        <v>2189608.87</v>
      </c>
      <c r="M170" s="136">
        <v>3643949.5099999993</v>
      </c>
      <c r="N170" s="136">
        <v>3324383.0599999996</v>
      </c>
      <c r="O170" s="136">
        <v>1883560.9400000002</v>
      </c>
      <c r="P170" s="136">
        <v>4692228.4000000004</v>
      </c>
      <c r="Q170" s="136">
        <f t="shared" si="2"/>
        <v>36618288.810000002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7942976.7100000009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4269201.1600000011</v>
      </c>
      <c r="H171" s="100">
        <v>3912606.2800000003</v>
      </c>
      <c r="I171" s="100">
        <v>3285682.78</v>
      </c>
      <c r="J171" s="100">
        <v>3335641.0799999996</v>
      </c>
      <c r="K171" s="100">
        <v>2407651.1799999997</v>
      </c>
      <c r="L171" s="100">
        <v>2189608.87</v>
      </c>
      <c r="M171" s="100">
        <v>3643949.5099999993</v>
      </c>
      <c r="N171" s="100">
        <v>3324383.0599999996</v>
      </c>
      <c r="O171" s="100">
        <v>1883560.9400000002</v>
      </c>
      <c r="P171" s="100">
        <v>4692228.4000000004</v>
      </c>
      <c r="Q171" s="100">
        <f t="shared" si="2"/>
        <v>36618288.810000002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7942976.7100000009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>
        <v>0</v>
      </c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>
        <v>0</v>
      </c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1360939.9600000002</v>
      </c>
      <c r="H174" s="136">
        <v>788922.85999999975</v>
      </c>
      <c r="I174" s="136">
        <v>748456.27999999968</v>
      </c>
      <c r="J174" s="136">
        <v>810570.16</v>
      </c>
      <c r="K174" s="136">
        <v>863934.72000000009</v>
      </c>
      <c r="L174" s="136">
        <v>3189939.53</v>
      </c>
      <c r="M174" s="136">
        <v>2861691.870000001</v>
      </c>
      <c r="N174" s="136">
        <v>1670977.47</v>
      </c>
      <c r="O174" s="136">
        <v>1910299.6499999997</v>
      </c>
      <c r="P174" s="136">
        <v>3717225.9699999997</v>
      </c>
      <c r="Q174" s="136">
        <f t="shared" si="2"/>
        <v>19222242.260000002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2660223.75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1360939.9600000002</v>
      </c>
      <c r="H175" s="100">
        <v>788922.85999999975</v>
      </c>
      <c r="I175" s="100">
        <v>748456.27999999968</v>
      </c>
      <c r="J175" s="100">
        <v>810570.16</v>
      </c>
      <c r="K175" s="100">
        <v>863934.72000000009</v>
      </c>
      <c r="L175" s="100">
        <v>3189939.53</v>
      </c>
      <c r="M175" s="100">
        <v>2861691.870000001</v>
      </c>
      <c r="N175" s="100">
        <v>1670977.47</v>
      </c>
      <c r="O175" s="100">
        <v>1910299.6499999997</v>
      </c>
      <c r="P175" s="100">
        <v>3717225.9699999997</v>
      </c>
      <c r="Q175" s="100">
        <f t="shared" si="2"/>
        <v>19222242.260000002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2660223.75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84804164.840000033</v>
      </c>
      <c r="F176" s="135">
        <v>95440075.989999965</v>
      </c>
      <c r="G176" s="135">
        <v>96969123.559999987</v>
      </c>
      <c r="H176" s="135">
        <v>95673813.469999984</v>
      </c>
      <c r="I176" s="135">
        <v>94324737.010000005</v>
      </c>
      <c r="J176" s="135">
        <v>96891804.989999995</v>
      </c>
      <c r="K176" s="135">
        <v>97034710.659999996</v>
      </c>
      <c r="L176" s="135">
        <v>95435619.409999996</v>
      </c>
      <c r="M176" s="135">
        <v>93380293.540000007</v>
      </c>
      <c r="N176" s="135">
        <v>98632387.340000004</v>
      </c>
      <c r="O176" s="135">
        <v>87845479.37000002</v>
      </c>
      <c r="P176" s="135">
        <v>118016143.17000017</v>
      </c>
      <c r="Q176" s="135">
        <f t="shared" si="2"/>
        <v>1154448353.3499999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277213364.38999999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>
        <v>0</v>
      </c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>
        <v>0</v>
      </c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>
        <v>0</v>
      </c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63148705.050000027</v>
      </c>
      <c r="F180" s="136">
        <v>65718966.999999963</v>
      </c>
      <c r="G180" s="136">
        <v>65770349.189999983</v>
      </c>
      <c r="H180" s="136">
        <v>66171444.32</v>
      </c>
      <c r="I180" s="136">
        <v>65995561.739999987</v>
      </c>
      <c r="J180" s="136">
        <v>67345055.75999999</v>
      </c>
      <c r="K180" s="136">
        <v>67153451.819999993</v>
      </c>
      <c r="L180" s="136">
        <v>67245971.970000014</v>
      </c>
      <c r="M180" s="136">
        <v>67431779.359999999</v>
      </c>
      <c r="N180" s="136">
        <v>68288553.979999989</v>
      </c>
      <c r="O180" s="136">
        <v>68158665.330000013</v>
      </c>
      <c r="P180" s="136">
        <v>68846304.660000011</v>
      </c>
      <c r="Q180" s="136">
        <f t="shared" si="2"/>
        <v>801274810.17999995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194638021.23999995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63148705.050000027</v>
      </c>
      <c r="F181" s="100">
        <v>65718966.999999963</v>
      </c>
      <c r="G181" s="100">
        <v>65770349.189999983</v>
      </c>
      <c r="H181" s="100">
        <v>66171444.32</v>
      </c>
      <c r="I181" s="100">
        <v>65995561.739999987</v>
      </c>
      <c r="J181" s="100">
        <v>67345055.75999999</v>
      </c>
      <c r="K181" s="100">
        <v>67153451.819999993</v>
      </c>
      <c r="L181" s="100">
        <v>67245971.970000014</v>
      </c>
      <c r="M181" s="100">
        <v>67431779.359999999</v>
      </c>
      <c r="N181" s="100">
        <v>68288553.979999989</v>
      </c>
      <c r="O181" s="100">
        <v>68158665.330000013</v>
      </c>
      <c r="P181" s="100">
        <v>68846304.660000011</v>
      </c>
      <c r="Q181" s="100">
        <f t="shared" si="2"/>
        <v>801274810.17999995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194638021.23999995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>
        <v>0</v>
      </c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>
        <v>0</v>
      </c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>
        <v>0</v>
      </c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>
        <v>0</v>
      </c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</v>
      </c>
      <c r="F186" s="136">
        <v>5817441.3500000006</v>
      </c>
      <c r="G186" s="136">
        <v>7680353.9800000004</v>
      </c>
      <c r="H186" s="136">
        <v>6514182.2199999969</v>
      </c>
      <c r="I186" s="136">
        <v>5769782.8300000001</v>
      </c>
      <c r="J186" s="136">
        <v>6441013.3099999977</v>
      </c>
      <c r="K186" s="136">
        <v>5846775.2999999961</v>
      </c>
      <c r="L186" s="136">
        <v>4648129.0099999942</v>
      </c>
      <c r="M186" s="136">
        <v>2557520.1299999994</v>
      </c>
      <c r="N186" s="136">
        <v>2917615.26</v>
      </c>
      <c r="O186" s="136">
        <v>2964066.7600000002</v>
      </c>
      <c r="P186" s="136">
        <v>22506942.650000155</v>
      </c>
      <c r="Q186" s="136">
        <f t="shared" si="2"/>
        <v>74736031.080000132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14570003.610000001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</v>
      </c>
      <c r="F187" s="100">
        <v>5817441.3500000006</v>
      </c>
      <c r="G187" s="100">
        <v>7680353.9800000004</v>
      </c>
      <c r="H187" s="100">
        <v>6514182.2199999969</v>
      </c>
      <c r="I187" s="100">
        <v>5769782.8300000001</v>
      </c>
      <c r="J187" s="100">
        <v>6441013.3099999977</v>
      </c>
      <c r="K187" s="100">
        <v>5846775.2999999961</v>
      </c>
      <c r="L187" s="100">
        <v>4648129.0099999942</v>
      </c>
      <c r="M187" s="100">
        <v>2557520.1299999994</v>
      </c>
      <c r="N187" s="100">
        <v>2917615.26</v>
      </c>
      <c r="O187" s="100">
        <v>2964066.7600000002</v>
      </c>
      <c r="P187" s="100">
        <v>22506942.650000155</v>
      </c>
      <c r="Q187" s="100">
        <f t="shared" si="2"/>
        <v>74736031.080000132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14570003.610000001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>
        <v>0</v>
      </c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>
        <v>0</v>
      </c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>
        <v>45614.53</v>
      </c>
      <c r="O190" s="136">
        <v>12281.21</v>
      </c>
      <c r="P190" s="136">
        <v>45614.53</v>
      </c>
      <c r="Q190" s="136">
        <f t="shared" si="2"/>
        <v>400000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43854.67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>
        <v>45614.53</v>
      </c>
      <c r="O191" s="100">
        <v>12281.21</v>
      </c>
      <c r="P191" s="100">
        <v>45614.53</v>
      </c>
      <c r="Q191" s="100">
        <f t="shared" si="2"/>
        <v>400000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43854.67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>
        <v>0</v>
      </c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>
        <v>0</v>
      </c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20583251.510000005</v>
      </c>
      <c r="F194" s="136">
        <v>23898406.969999999</v>
      </c>
      <c r="G194" s="136">
        <v>23479826.390000004</v>
      </c>
      <c r="H194" s="136">
        <v>22954853.599999998</v>
      </c>
      <c r="I194" s="136">
        <v>22497986.430000003</v>
      </c>
      <c r="J194" s="136">
        <v>23072402.59</v>
      </c>
      <c r="K194" s="136">
        <v>24001150.210000001</v>
      </c>
      <c r="L194" s="136">
        <v>23541518.429999996</v>
      </c>
      <c r="M194" s="136">
        <v>23299764.990000006</v>
      </c>
      <c r="N194" s="136">
        <v>27380603.570000008</v>
      </c>
      <c r="O194" s="136">
        <v>16710466.070000006</v>
      </c>
      <c r="P194" s="136">
        <v>26617281.330000002</v>
      </c>
      <c r="Q194" s="136">
        <f t="shared" si="2"/>
        <v>278037512.09000003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67961484.870000005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20583251.510000005</v>
      </c>
      <c r="F195" s="100">
        <v>23898406.969999999</v>
      </c>
      <c r="G195" s="100">
        <v>23479826.390000004</v>
      </c>
      <c r="H195" s="100">
        <v>22954853.599999998</v>
      </c>
      <c r="I195" s="100">
        <v>22497986.430000003</v>
      </c>
      <c r="J195" s="100">
        <v>23072402.59</v>
      </c>
      <c r="K195" s="100">
        <v>24001150.210000001</v>
      </c>
      <c r="L195" s="100">
        <v>23541518.429999996</v>
      </c>
      <c r="M195" s="100">
        <v>23299764.990000006</v>
      </c>
      <c r="N195" s="100">
        <v>27380603.570000008</v>
      </c>
      <c r="O195" s="100">
        <v>16710466.070000006</v>
      </c>
      <c r="P195" s="100">
        <v>26617281.330000002</v>
      </c>
      <c r="Q195" s="100">
        <f t="shared" si="2"/>
        <v>278037512.09000003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67961484.870000005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363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2255662399.3200006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168967949.73000002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132369760.28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9382795.8699999992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117764322.60000001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5222641.8100000005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2826832.87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693803.45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445256.45000000007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1687772.9700000002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944313.91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944313.91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745012.41999999993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745012.41999999993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32082030.25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32082030.25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15141527.460000006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15011573.500000007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15011573.500000007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99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129953.96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129953.96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43245424.189999998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23127414.57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23127414.57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10184534.490000002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10184534.490000002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3253335.89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3253335.89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6680139.2399999984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6680139.2399999984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44660651.63000001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6711244.2100000046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6711244.2100000046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4437796.96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4324092.12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57356.829999999994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56348.009999999995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122621.58999999998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122621.58999999998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346204.42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si="17"/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17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346204.42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8">+F271+F272+F273+F274+F275</f>
        <v>5078057.7699999996</v>
      </c>
      <c r="G270" s="136">
        <f t="shared" si="28"/>
        <v>13992282.980000002</v>
      </c>
      <c r="H270" s="136">
        <f t="shared" si="28"/>
        <v>18063027.340000004</v>
      </c>
      <c r="I270" s="136">
        <f t="shared" si="28"/>
        <v>14473554.649999993</v>
      </c>
      <c r="J270" s="136">
        <f t="shared" si="28"/>
        <v>14132993.680000002</v>
      </c>
      <c r="K270" s="136">
        <f t="shared" si="28"/>
        <v>23224684.710000008</v>
      </c>
      <c r="L270" s="136">
        <f t="shared" si="28"/>
        <v>21425421.039999992</v>
      </c>
      <c r="M270" s="136">
        <f t="shared" si="28"/>
        <v>23672530.04999999</v>
      </c>
      <c r="N270" s="136">
        <f t="shared" si="28"/>
        <v>21127643.809999995</v>
      </c>
      <c r="O270" s="136">
        <f t="shared" si="28"/>
        <v>24175093.060000006</v>
      </c>
      <c r="P270" s="136">
        <f t="shared" si="28"/>
        <v>54527075.410000034</v>
      </c>
      <c r="Q270" s="135">
        <f t="shared" si="17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22072458.82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17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17368843.740000002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17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497571.44999999995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17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4058857.9499999997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17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147185.68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17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29">+F277</f>
        <v>1559333.33</v>
      </c>
      <c r="G276" s="136">
        <f t="shared" si="29"/>
        <v>1696133.37</v>
      </c>
      <c r="H276" s="136">
        <f t="shared" si="29"/>
        <v>1696133.33</v>
      </c>
      <c r="I276" s="136">
        <f t="shared" si="29"/>
        <v>1696133.33</v>
      </c>
      <c r="J276" s="136">
        <f t="shared" si="29"/>
        <v>1696133.33</v>
      </c>
      <c r="K276" s="136">
        <f t="shared" si="29"/>
        <v>1696133.33</v>
      </c>
      <c r="L276" s="136">
        <f t="shared" si="29"/>
        <v>1696133.33</v>
      </c>
      <c r="M276" s="136">
        <f t="shared" si="29"/>
        <v>1696133.33</v>
      </c>
      <c r="N276" s="136">
        <f t="shared" si="29"/>
        <v>1696133.33</v>
      </c>
      <c r="O276" s="136">
        <f t="shared" si="29"/>
        <v>1696133.33</v>
      </c>
      <c r="P276" s="136">
        <f t="shared" si="29"/>
        <v>1696133.33</v>
      </c>
      <c r="Q276" s="135">
        <f t="shared" si="17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4814800.03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17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4814800.03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0">+F279+F280+F281+F282</f>
        <v>1802654.77</v>
      </c>
      <c r="G278" s="136">
        <f t="shared" si="30"/>
        <v>2062506.7300000002</v>
      </c>
      <c r="H278" s="136">
        <f t="shared" si="30"/>
        <v>620177.14</v>
      </c>
      <c r="I278" s="136">
        <f t="shared" si="30"/>
        <v>1237720.33</v>
      </c>
      <c r="J278" s="136">
        <f t="shared" si="30"/>
        <v>899094.21999999974</v>
      </c>
      <c r="K278" s="136">
        <f t="shared" si="30"/>
        <v>1569819.54</v>
      </c>
      <c r="L278" s="136">
        <f t="shared" si="30"/>
        <v>4135100.4300000034</v>
      </c>
      <c r="M278" s="136">
        <f t="shared" si="30"/>
        <v>2263545.0599999987</v>
      </c>
      <c r="N278" s="136">
        <f t="shared" si="30"/>
        <v>2263674.149999999</v>
      </c>
      <c r="O278" s="136">
        <f t="shared" si="30"/>
        <v>2278330.5599999987</v>
      </c>
      <c r="P278" s="136">
        <f t="shared" si="30"/>
        <v>5281070.2200000035</v>
      </c>
      <c r="Q278" s="135">
        <f t="shared" si="17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4505892.0600000005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17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17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17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2057592.78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17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2448299.2800000003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1">+F284+F285+F286+F287+F288+F289+F290</f>
        <v>517761.36</v>
      </c>
      <c r="G283" s="136">
        <f t="shared" si="31"/>
        <v>541263.54999999993</v>
      </c>
      <c r="H283" s="136">
        <f t="shared" si="31"/>
        <v>551999.81000000006</v>
      </c>
      <c r="I283" s="136">
        <f t="shared" si="31"/>
        <v>577392.51000000013</v>
      </c>
      <c r="J283" s="136">
        <f t="shared" si="31"/>
        <v>654794.14000000013</v>
      </c>
      <c r="K283" s="136">
        <f t="shared" si="31"/>
        <v>614911.46999999974</v>
      </c>
      <c r="L283" s="136">
        <f t="shared" si="31"/>
        <v>917053.00999999989</v>
      </c>
      <c r="M283" s="136">
        <f t="shared" si="31"/>
        <v>898456.82</v>
      </c>
      <c r="N283" s="136">
        <f t="shared" si="31"/>
        <v>897047.96999999986</v>
      </c>
      <c r="O283" s="136">
        <f t="shared" si="31"/>
        <v>897971.17</v>
      </c>
      <c r="P283" s="136">
        <f t="shared" si="31"/>
        <v>532087.11</v>
      </c>
      <c r="Q283" s="135">
        <f t="shared" si="17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1592244.71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17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17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1466706.98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17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17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17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17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17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125537.73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2">+F292</f>
        <v>15460.18</v>
      </c>
      <c r="G291" s="136">
        <f t="shared" si="32"/>
        <v>27140.079999999998</v>
      </c>
      <c r="H291" s="136">
        <f t="shared" si="32"/>
        <v>19532.240000000002</v>
      </c>
      <c r="I291" s="136">
        <f t="shared" si="32"/>
        <v>22091.469999999998</v>
      </c>
      <c r="J291" s="136">
        <f t="shared" si="32"/>
        <v>42353.530000000006</v>
      </c>
      <c r="K291" s="136">
        <f t="shared" si="32"/>
        <v>9283698.0999999996</v>
      </c>
      <c r="L291" s="136">
        <f t="shared" si="32"/>
        <v>226883.46000000002</v>
      </c>
      <c r="M291" s="136">
        <f t="shared" si="32"/>
        <v>236331.03000000012</v>
      </c>
      <c r="N291" s="136">
        <f t="shared" si="32"/>
        <v>230031.68000000005</v>
      </c>
      <c r="O291" s="136">
        <f t="shared" si="32"/>
        <v>230117.91000000006</v>
      </c>
      <c r="P291" s="136">
        <f t="shared" si="32"/>
        <v>209210.82000000004</v>
      </c>
      <c r="Q291" s="135">
        <f t="shared" si="17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57388.83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17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57388.83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3">+F294+F296++F298+F300+F302+F304</f>
        <v>556797.88000000012</v>
      </c>
      <c r="G293" s="135">
        <f t="shared" si="33"/>
        <v>626085.79999999993</v>
      </c>
      <c r="H293" s="135">
        <f t="shared" si="33"/>
        <v>423658.46999999986</v>
      </c>
      <c r="I293" s="135">
        <f t="shared" si="33"/>
        <v>2144449.42</v>
      </c>
      <c r="J293" s="135">
        <f t="shared" si="33"/>
        <v>836494.86999999988</v>
      </c>
      <c r="K293" s="135">
        <f t="shared" si="33"/>
        <v>3018352.8100000005</v>
      </c>
      <c r="L293" s="135">
        <f t="shared" si="33"/>
        <v>3182182.3600000013</v>
      </c>
      <c r="M293" s="135">
        <f t="shared" si="33"/>
        <v>2333176.7399999998</v>
      </c>
      <c r="N293" s="135">
        <f t="shared" si="33"/>
        <v>2231363.2699999996</v>
      </c>
      <c r="O293" s="135">
        <f t="shared" si="33"/>
        <v>2358082.7099999995</v>
      </c>
      <c r="P293" s="135">
        <f t="shared" si="33"/>
        <v>3965154.2500000019</v>
      </c>
      <c r="Q293" s="135">
        <f t="shared" si="17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1941042.1099999999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4">+F295</f>
        <v>0</v>
      </c>
      <c r="G294" s="136">
        <f t="shared" si="34"/>
        <v>0</v>
      </c>
      <c r="H294" s="136">
        <f t="shared" si="34"/>
        <v>0</v>
      </c>
      <c r="I294" s="136">
        <f t="shared" si="34"/>
        <v>0</v>
      </c>
      <c r="J294" s="136">
        <f t="shared" si="34"/>
        <v>0</v>
      </c>
      <c r="K294" s="136">
        <f t="shared" si="34"/>
        <v>0</v>
      </c>
      <c r="L294" s="136">
        <f t="shared" si="34"/>
        <v>0</v>
      </c>
      <c r="M294" s="136">
        <f t="shared" si="34"/>
        <v>0</v>
      </c>
      <c r="N294" s="136">
        <f t="shared" si="34"/>
        <v>0</v>
      </c>
      <c r="O294" s="136">
        <f t="shared" si="34"/>
        <v>0</v>
      </c>
      <c r="P294" s="136">
        <f t="shared" si="34"/>
        <v>0</v>
      </c>
      <c r="Q294" s="135">
        <f t="shared" si="17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17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17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17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17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17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63" si="35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5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5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5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6">+F305</f>
        <v>556797.88000000012</v>
      </c>
      <c r="G304" s="136">
        <f t="shared" si="36"/>
        <v>626085.79999999993</v>
      </c>
      <c r="H304" s="136">
        <f t="shared" si="36"/>
        <v>423658.46999999986</v>
      </c>
      <c r="I304" s="136">
        <f t="shared" si="36"/>
        <v>2144449.42</v>
      </c>
      <c r="J304" s="136">
        <f t="shared" si="36"/>
        <v>836494.86999999988</v>
      </c>
      <c r="K304" s="136">
        <f t="shared" si="36"/>
        <v>3018352.8100000005</v>
      </c>
      <c r="L304" s="136">
        <f t="shared" si="36"/>
        <v>3182182.3600000013</v>
      </c>
      <c r="M304" s="136">
        <f t="shared" si="36"/>
        <v>2333176.7399999998</v>
      </c>
      <c r="N304" s="136">
        <f t="shared" si="36"/>
        <v>2231363.2699999996</v>
      </c>
      <c r="O304" s="136">
        <f t="shared" si="36"/>
        <v>2358082.7099999995</v>
      </c>
      <c r="P304" s="136">
        <f t="shared" si="36"/>
        <v>3965154.2500000019</v>
      </c>
      <c r="Q304" s="135">
        <f t="shared" si="35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1941042.1099999999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5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1941042.1099999999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7">+F307+F309+F311+F313+F315+F317</f>
        <v>408063.20999999996</v>
      </c>
      <c r="G306" s="135">
        <f t="shared" si="37"/>
        <v>515699.38999999978</v>
      </c>
      <c r="H306" s="135">
        <f t="shared" si="37"/>
        <v>484003.8400000002</v>
      </c>
      <c r="I306" s="135">
        <f t="shared" si="37"/>
        <v>489039.39999999979</v>
      </c>
      <c r="J306" s="135">
        <f t="shared" si="37"/>
        <v>472546.08999999973</v>
      </c>
      <c r="K306" s="135">
        <f t="shared" si="37"/>
        <v>531767.64000000013</v>
      </c>
      <c r="L306" s="135">
        <f t="shared" si="37"/>
        <v>927975.77</v>
      </c>
      <c r="M306" s="135">
        <f t="shared" si="37"/>
        <v>915793.45999999973</v>
      </c>
      <c r="N306" s="135">
        <f t="shared" si="37"/>
        <v>910019.2699999999</v>
      </c>
      <c r="O306" s="135">
        <f t="shared" si="37"/>
        <v>1393345.1099999999</v>
      </c>
      <c r="P306" s="135">
        <f t="shared" si="37"/>
        <v>1742195.6300000004</v>
      </c>
      <c r="Q306" s="135">
        <f t="shared" si="35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1312343.5799999996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5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5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5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5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5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5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5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5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5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5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8">+F318</f>
        <v>408063.20999999996</v>
      </c>
      <c r="G317" s="136">
        <f t="shared" si="38"/>
        <v>515699.38999999978</v>
      </c>
      <c r="H317" s="136">
        <f t="shared" si="38"/>
        <v>484003.8400000002</v>
      </c>
      <c r="I317" s="136">
        <f t="shared" si="38"/>
        <v>489039.39999999979</v>
      </c>
      <c r="J317" s="136">
        <f t="shared" si="38"/>
        <v>472546.08999999973</v>
      </c>
      <c r="K317" s="136">
        <f t="shared" si="38"/>
        <v>531767.64000000013</v>
      </c>
      <c r="L317" s="136">
        <f t="shared" si="38"/>
        <v>927975.77</v>
      </c>
      <c r="M317" s="136">
        <f t="shared" si="38"/>
        <v>915793.45999999973</v>
      </c>
      <c r="N317" s="136">
        <f t="shared" si="38"/>
        <v>910019.2699999999</v>
      </c>
      <c r="O317" s="136">
        <f t="shared" si="38"/>
        <v>1393345.1099999999</v>
      </c>
      <c r="P317" s="136">
        <f t="shared" si="38"/>
        <v>1742195.6300000004</v>
      </c>
      <c r="Q317" s="135">
        <f t="shared" si="35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1312343.5799999996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5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1312343.5799999996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39">+F320+F324+F329+F334+F336+F338</f>
        <v>34938451.080000013</v>
      </c>
      <c r="G319" s="135">
        <f t="shared" si="39"/>
        <v>37755592.420000002</v>
      </c>
      <c r="H319" s="135">
        <f t="shared" si="39"/>
        <v>36678187.780000009</v>
      </c>
      <c r="I319" s="135">
        <f t="shared" si="39"/>
        <v>50383543.640000001</v>
      </c>
      <c r="J319" s="135">
        <f t="shared" si="39"/>
        <v>38919446.309999987</v>
      </c>
      <c r="K319" s="135">
        <f t="shared" si="39"/>
        <v>40708875.140000008</v>
      </c>
      <c r="L319" s="135">
        <f t="shared" si="39"/>
        <v>49894734.750000015</v>
      </c>
      <c r="M319" s="135">
        <f t="shared" si="39"/>
        <v>46338140.12000002</v>
      </c>
      <c r="N319" s="135">
        <f t="shared" si="39"/>
        <v>45780308.540000021</v>
      </c>
      <c r="O319" s="135">
        <f t="shared" si="39"/>
        <v>43530658.000000007</v>
      </c>
      <c r="P319" s="135">
        <f t="shared" si="39"/>
        <v>22719576.749999993</v>
      </c>
      <c r="Q319" s="135">
        <f t="shared" si="35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101885702.57000002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0">+F321+F322+F323</f>
        <v>0</v>
      </c>
      <c r="G320" s="136">
        <f t="shared" si="40"/>
        <v>0</v>
      </c>
      <c r="H320" s="136">
        <f t="shared" si="40"/>
        <v>0</v>
      </c>
      <c r="I320" s="136">
        <f t="shared" si="40"/>
        <v>0</v>
      </c>
      <c r="J320" s="136">
        <f t="shared" si="40"/>
        <v>0</v>
      </c>
      <c r="K320" s="136">
        <f t="shared" si="40"/>
        <v>0</v>
      </c>
      <c r="L320" s="136">
        <f t="shared" si="40"/>
        <v>0</v>
      </c>
      <c r="M320" s="136">
        <f t="shared" si="40"/>
        <v>0</v>
      </c>
      <c r="N320" s="136">
        <f t="shared" si="40"/>
        <v>0</v>
      </c>
      <c r="O320" s="136">
        <f t="shared" si="40"/>
        <v>0</v>
      </c>
      <c r="P320" s="136">
        <f t="shared" si="40"/>
        <v>0</v>
      </c>
      <c r="Q320" s="135">
        <f t="shared" si="35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5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5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5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5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5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5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5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5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5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5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5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si="35"/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35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1">+F335</f>
        <v>34026278.250000007</v>
      </c>
      <c r="G334" s="136">
        <f t="shared" si="41"/>
        <v>36313108.890000001</v>
      </c>
      <c r="H334" s="136">
        <f t="shared" si="41"/>
        <v>35626898.270000003</v>
      </c>
      <c r="I334" s="136">
        <f t="shared" si="41"/>
        <v>49281732.300000004</v>
      </c>
      <c r="J334" s="136">
        <f t="shared" si="41"/>
        <v>37762898.529999986</v>
      </c>
      <c r="K334" s="136">
        <f t="shared" si="41"/>
        <v>39373725.890000008</v>
      </c>
      <c r="L334" s="136">
        <f t="shared" si="41"/>
        <v>45101727.19000002</v>
      </c>
      <c r="M334" s="136">
        <f t="shared" si="41"/>
        <v>42589274.500000022</v>
      </c>
      <c r="N334" s="136">
        <f t="shared" si="41"/>
        <v>42265746.570000015</v>
      </c>
      <c r="O334" s="136">
        <f t="shared" si="41"/>
        <v>39727500.370000005</v>
      </c>
      <c r="P334" s="136">
        <f t="shared" si="41"/>
        <v>15178306.129999995</v>
      </c>
      <c r="Q334" s="135">
        <f t="shared" si="35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98896491.400000021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35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98896491.400000021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2">+F337</f>
        <v>537964.94999999995</v>
      </c>
      <c r="G336" s="136">
        <f t="shared" si="42"/>
        <v>721050.58000000007</v>
      </c>
      <c r="H336" s="136">
        <f t="shared" si="42"/>
        <v>538282.80999999994</v>
      </c>
      <c r="I336" s="136">
        <f t="shared" si="42"/>
        <v>326816.75999999995</v>
      </c>
      <c r="J336" s="136">
        <f t="shared" si="42"/>
        <v>586983.54</v>
      </c>
      <c r="K336" s="136">
        <f t="shared" si="42"/>
        <v>422593.31999999995</v>
      </c>
      <c r="L336" s="136">
        <f t="shared" si="42"/>
        <v>3465444.4000000004</v>
      </c>
      <c r="M336" s="136">
        <f t="shared" si="42"/>
        <v>2421770.7800000003</v>
      </c>
      <c r="N336" s="136">
        <f t="shared" si="42"/>
        <v>2090467.1300000001</v>
      </c>
      <c r="O336" s="136">
        <f t="shared" si="42"/>
        <v>2366082.5300000003</v>
      </c>
      <c r="P336" s="136">
        <f t="shared" si="42"/>
        <v>2916683.9399999995</v>
      </c>
      <c r="Q336" s="135">
        <f t="shared" si="35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1457642.22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35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1457642.22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3">+F339</f>
        <v>374207.88</v>
      </c>
      <c r="G338" s="136">
        <f t="shared" si="43"/>
        <v>721432.95</v>
      </c>
      <c r="H338" s="136">
        <f t="shared" si="43"/>
        <v>513006.7</v>
      </c>
      <c r="I338" s="136">
        <f t="shared" si="43"/>
        <v>774994.58</v>
      </c>
      <c r="J338" s="136">
        <f t="shared" si="43"/>
        <v>569564.24</v>
      </c>
      <c r="K338" s="136">
        <f t="shared" si="43"/>
        <v>912555.92999999993</v>
      </c>
      <c r="L338" s="136">
        <f t="shared" si="43"/>
        <v>1327563.1599999999</v>
      </c>
      <c r="M338" s="136">
        <f t="shared" si="43"/>
        <v>1327094.8399999999</v>
      </c>
      <c r="N338" s="136">
        <f t="shared" si="43"/>
        <v>1424094.8399999999</v>
      </c>
      <c r="O338" s="136">
        <f t="shared" si="43"/>
        <v>1437075.0999999996</v>
      </c>
      <c r="P338" s="136">
        <f t="shared" si="43"/>
        <v>4624586.6800000006</v>
      </c>
      <c r="Q338" s="135">
        <f t="shared" si="35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1531568.95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35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1531568.95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4">+F341+F343+F345+F347+F349+F351</f>
        <v>2563843.9099999992</v>
      </c>
      <c r="G340" s="135">
        <f t="shared" si="44"/>
        <v>6665325.29</v>
      </c>
      <c r="H340" s="135">
        <f t="shared" si="44"/>
        <v>2545194.9499999993</v>
      </c>
      <c r="I340" s="135">
        <f t="shared" si="44"/>
        <v>2676463.6599999997</v>
      </c>
      <c r="J340" s="135">
        <f t="shared" si="44"/>
        <v>2583206.810000001</v>
      </c>
      <c r="K340" s="135">
        <f t="shared" si="44"/>
        <v>9972989.870000001</v>
      </c>
      <c r="L340" s="135">
        <f t="shared" si="44"/>
        <v>7315249.5700000077</v>
      </c>
      <c r="M340" s="135">
        <f t="shared" si="44"/>
        <v>6695861.6600000076</v>
      </c>
      <c r="N340" s="135">
        <f t="shared" si="44"/>
        <v>6453480.6300000092</v>
      </c>
      <c r="O340" s="135">
        <f t="shared" si="44"/>
        <v>6512015.2200000091</v>
      </c>
      <c r="P340" s="135">
        <f t="shared" si="44"/>
        <v>7270817.1400000062</v>
      </c>
      <c r="Q340" s="135">
        <f t="shared" si="35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11362131.470000001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5">+F342</f>
        <v>311393.96000000002</v>
      </c>
      <c r="G341" s="136">
        <f t="shared" si="45"/>
        <v>4445327.6900000013</v>
      </c>
      <c r="H341" s="136">
        <f t="shared" si="45"/>
        <v>390308.9499999999</v>
      </c>
      <c r="I341" s="136">
        <f t="shared" si="45"/>
        <v>67023.98</v>
      </c>
      <c r="J341" s="136">
        <f t="shared" si="45"/>
        <v>346477.04</v>
      </c>
      <c r="K341" s="136">
        <f t="shared" si="45"/>
        <v>3610058.66</v>
      </c>
      <c r="L341" s="136">
        <f t="shared" si="45"/>
        <v>714466</v>
      </c>
      <c r="M341" s="136">
        <f t="shared" si="45"/>
        <v>539466.48</v>
      </c>
      <c r="N341" s="136">
        <f t="shared" si="45"/>
        <v>546932.03</v>
      </c>
      <c r="O341" s="136">
        <f t="shared" si="45"/>
        <v>538300.19000000006</v>
      </c>
      <c r="P341" s="136">
        <f t="shared" si="45"/>
        <v>538378.23</v>
      </c>
      <c r="Q341" s="135">
        <f t="shared" si="35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5379077.5600000015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35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5379077.5600000015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6">+F344</f>
        <v>1240300.5299999993</v>
      </c>
      <c r="G343" s="136">
        <f t="shared" si="46"/>
        <v>1650003.8599999992</v>
      </c>
      <c r="H343" s="136">
        <f t="shared" si="46"/>
        <v>1538924.6599999995</v>
      </c>
      <c r="I343" s="136">
        <f t="shared" si="46"/>
        <v>1580769.6499999997</v>
      </c>
      <c r="J343" s="136">
        <f t="shared" si="46"/>
        <v>1608308.030000001</v>
      </c>
      <c r="K343" s="136">
        <f t="shared" si="46"/>
        <v>2150859.0999999996</v>
      </c>
      <c r="L343" s="136">
        <f t="shared" si="46"/>
        <v>3455119.9000000092</v>
      </c>
      <c r="M343" s="136">
        <f t="shared" si="46"/>
        <v>3032103.1600000085</v>
      </c>
      <c r="N343" s="136">
        <f t="shared" si="46"/>
        <v>3118792.6200000094</v>
      </c>
      <c r="O343" s="136">
        <f t="shared" si="46"/>
        <v>3109810.6400000094</v>
      </c>
      <c r="P343" s="136">
        <f t="shared" si="46"/>
        <v>2403542.210000006</v>
      </c>
      <c r="Q343" s="135">
        <f t="shared" si="35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4044418.79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35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4044418.79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35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35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35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35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7">+F350</f>
        <v>1552.43</v>
      </c>
      <c r="G349" s="136">
        <f t="shared" si="47"/>
        <v>1552.43</v>
      </c>
      <c r="H349" s="136">
        <f t="shared" si="47"/>
        <v>1511.5</v>
      </c>
      <c r="I349" s="136">
        <f t="shared" si="47"/>
        <v>2053.5</v>
      </c>
      <c r="J349" s="136">
        <f t="shared" si="47"/>
        <v>392.79</v>
      </c>
      <c r="K349" s="136">
        <f t="shared" si="47"/>
        <v>2610.3199999999997</v>
      </c>
      <c r="L349" s="136">
        <f t="shared" si="47"/>
        <v>593982.65000000014</v>
      </c>
      <c r="M349" s="136">
        <f t="shared" si="47"/>
        <v>750754.08</v>
      </c>
      <c r="N349" s="136">
        <f t="shared" si="47"/>
        <v>545304.08000000007</v>
      </c>
      <c r="O349" s="136">
        <f t="shared" si="47"/>
        <v>559031.06000000006</v>
      </c>
      <c r="P349" s="136">
        <f t="shared" si="47"/>
        <v>550165.14999999991</v>
      </c>
      <c r="Q349" s="135">
        <f t="shared" si="35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4657.29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35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4657.29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48">+F352</f>
        <v>1010596.99</v>
      </c>
      <c r="G351" s="136">
        <f t="shared" si="48"/>
        <v>568441.30999999994</v>
      </c>
      <c r="H351" s="136">
        <f t="shared" si="48"/>
        <v>614449.84000000008</v>
      </c>
      <c r="I351" s="136">
        <f t="shared" si="48"/>
        <v>1026616.5299999999</v>
      </c>
      <c r="J351" s="136">
        <f t="shared" si="48"/>
        <v>628028.94999999995</v>
      </c>
      <c r="K351" s="136">
        <f t="shared" si="48"/>
        <v>4209461.79</v>
      </c>
      <c r="L351" s="136">
        <f t="shared" si="48"/>
        <v>2551681.0199999991</v>
      </c>
      <c r="M351" s="136">
        <f t="shared" si="48"/>
        <v>2373537.9399999995</v>
      </c>
      <c r="N351" s="136">
        <f t="shared" si="48"/>
        <v>2242451.8999999994</v>
      </c>
      <c r="O351" s="136">
        <f t="shared" si="48"/>
        <v>2304873.3299999991</v>
      </c>
      <c r="P351" s="136">
        <f t="shared" si="48"/>
        <v>3778731.55</v>
      </c>
      <c r="Q351" s="135">
        <f t="shared" si="35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1933977.83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35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1933977.83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49">+F354+F357+F360+F362+F365+F367+F369+F371</f>
        <v>28476384.219999991</v>
      </c>
      <c r="G353" s="135">
        <f t="shared" si="49"/>
        <v>30163908.52</v>
      </c>
      <c r="H353" s="135">
        <f t="shared" si="49"/>
        <v>28201616.500000004</v>
      </c>
      <c r="I353" s="135">
        <f t="shared" si="49"/>
        <v>27837544.830000006</v>
      </c>
      <c r="J353" s="135">
        <f t="shared" si="49"/>
        <v>26444164.879999999</v>
      </c>
      <c r="K353" s="135">
        <f t="shared" si="49"/>
        <v>24473802.149999999</v>
      </c>
      <c r="L353" s="135">
        <f t="shared" si="49"/>
        <v>33829194.380000003</v>
      </c>
      <c r="M353" s="135">
        <f t="shared" si="49"/>
        <v>20399509.410000008</v>
      </c>
      <c r="N353" s="135">
        <f t="shared" si="49"/>
        <v>32404342.77</v>
      </c>
      <c r="O353" s="135">
        <f t="shared" si="49"/>
        <v>33065878.16</v>
      </c>
      <c r="P353" s="135">
        <f t="shared" si="49"/>
        <v>32480956.390000001</v>
      </c>
      <c r="Q353" s="135">
        <f t="shared" si="35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81562486.779999986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0">+F355+F356</f>
        <v>15842906.529999997</v>
      </c>
      <c r="G354" s="136">
        <f t="shared" si="50"/>
        <v>15933387.82</v>
      </c>
      <c r="H354" s="136">
        <f t="shared" si="50"/>
        <v>14669574.580000002</v>
      </c>
      <c r="I354" s="136">
        <f t="shared" si="50"/>
        <v>14429902</v>
      </c>
      <c r="J354" s="136">
        <f t="shared" si="50"/>
        <v>14177925.349999998</v>
      </c>
      <c r="K354" s="136">
        <f t="shared" si="50"/>
        <v>13474487.359999999</v>
      </c>
      <c r="L354" s="136">
        <f t="shared" si="50"/>
        <v>15721380.059999997</v>
      </c>
      <c r="M354" s="136">
        <f t="shared" si="50"/>
        <v>6422183.3000000035</v>
      </c>
      <c r="N354" s="136">
        <f t="shared" si="50"/>
        <v>16461252.769999996</v>
      </c>
      <c r="O354" s="136">
        <f t="shared" si="50"/>
        <v>16672357.269999996</v>
      </c>
      <c r="P354" s="136">
        <f t="shared" si="50"/>
        <v>17526298.610000003</v>
      </c>
      <c r="Q354" s="135">
        <f t="shared" si="35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45178742.530000001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35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11653124.510000002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35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33525618.02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1">+F358+F359</f>
        <v>5184453.929999996</v>
      </c>
      <c r="G357" s="136">
        <f t="shared" si="51"/>
        <v>5187682.29</v>
      </c>
      <c r="H357" s="136">
        <f t="shared" si="51"/>
        <v>5179715.4599999981</v>
      </c>
      <c r="I357" s="136">
        <f t="shared" si="51"/>
        <v>4926122.9400000041</v>
      </c>
      <c r="J357" s="136">
        <f t="shared" si="51"/>
        <v>4474110.6400000006</v>
      </c>
      <c r="K357" s="136">
        <f t="shared" si="51"/>
        <v>4173551.61</v>
      </c>
      <c r="L357" s="136">
        <f t="shared" si="51"/>
        <v>5160619.0400000028</v>
      </c>
      <c r="M357" s="136">
        <f t="shared" si="51"/>
        <v>2781970.0400000014</v>
      </c>
      <c r="N357" s="136">
        <f t="shared" si="51"/>
        <v>5537582.5000000009</v>
      </c>
      <c r="O357" s="136">
        <f t="shared" si="51"/>
        <v>5538463.7400000012</v>
      </c>
      <c r="P357" s="136">
        <f t="shared" si="51"/>
        <v>5551974.1899999976</v>
      </c>
      <c r="Q357" s="135">
        <f t="shared" si="35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14615040.119999994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35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35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14615040.119999994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35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35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2">+F363+F364</f>
        <v>3528524.6500000004</v>
      </c>
      <c r="G362" s="136">
        <f t="shared" si="52"/>
        <v>3567627.4000000004</v>
      </c>
      <c r="H362" s="136">
        <f t="shared" si="52"/>
        <v>3667848.1900000004</v>
      </c>
      <c r="I362" s="136">
        <f t="shared" si="52"/>
        <v>3557112.52</v>
      </c>
      <c r="J362" s="136">
        <f t="shared" si="52"/>
        <v>3535391.95</v>
      </c>
      <c r="K362" s="136">
        <f t="shared" si="52"/>
        <v>3501172.68</v>
      </c>
      <c r="L362" s="136">
        <f t="shared" si="52"/>
        <v>4302197.2100000009</v>
      </c>
      <c r="M362" s="136">
        <f t="shared" si="52"/>
        <v>4260874.1600000011</v>
      </c>
      <c r="N362" s="136">
        <f t="shared" si="52"/>
        <v>4334890.6300000008</v>
      </c>
      <c r="O362" s="136">
        <f t="shared" si="52"/>
        <v>4336487.6400000006</v>
      </c>
      <c r="P362" s="136">
        <f t="shared" si="52"/>
        <v>1028176.9499999998</v>
      </c>
      <c r="Q362" s="135">
        <f t="shared" si="35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10346788.060000002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35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10150464.940000001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ref="Q364:Q392" si="53">SUM(E364:P364)</f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196323.12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53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53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4">+F368</f>
        <v>2650814.91</v>
      </c>
      <c r="G367" s="136">
        <f t="shared" si="54"/>
        <v>4268799.42</v>
      </c>
      <c r="H367" s="136">
        <f t="shared" si="54"/>
        <v>3887803.0100000002</v>
      </c>
      <c r="I367" s="136">
        <f t="shared" si="54"/>
        <v>4001724.7700000005</v>
      </c>
      <c r="J367" s="136">
        <f t="shared" si="54"/>
        <v>3530848.35</v>
      </c>
      <c r="K367" s="136">
        <f t="shared" si="54"/>
        <v>2448488.5199999996</v>
      </c>
      <c r="L367" s="136">
        <f t="shared" si="54"/>
        <v>4015319.1100000003</v>
      </c>
      <c r="M367" s="136">
        <f t="shared" si="54"/>
        <v>5826767.8700000001</v>
      </c>
      <c r="N367" s="136">
        <f t="shared" si="54"/>
        <v>4956906.92</v>
      </c>
      <c r="O367" s="136">
        <f t="shared" si="54"/>
        <v>5001112.9800000004</v>
      </c>
      <c r="P367" s="136">
        <f t="shared" si="54"/>
        <v>5002433.129999999</v>
      </c>
      <c r="Q367" s="135">
        <f t="shared" si="53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8542828.5300000012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53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8542828.5300000012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53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53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5">+F372</f>
        <v>1269684.2</v>
      </c>
      <c r="G371" s="136">
        <f t="shared" si="55"/>
        <v>1206411.5899999999</v>
      </c>
      <c r="H371" s="136">
        <f t="shared" si="55"/>
        <v>796675.26</v>
      </c>
      <c r="I371" s="136">
        <f t="shared" si="55"/>
        <v>922682.60000000009</v>
      </c>
      <c r="J371" s="136">
        <f t="shared" si="55"/>
        <v>725888.59</v>
      </c>
      <c r="K371" s="136">
        <f t="shared" si="55"/>
        <v>876101.98</v>
      </c>
      <c r="L371" s="136">
        <f t="shared" si="55"/>
        <v>4629678.96</v>
      </c>
      <c r="M371" s="136">
        <f t="shared" si="55"/>
        <v>1107714.04</v>
      </c>
      <c r="N371" s="136">
        <f t="shared" si="55"/>
        <v>1113709.95</v>
      </c>
      <c r="O371" s="136">
        <f t="shared" si="55"/>
        <v>1517456.5299999996</v>
      </c>
      <c r="P371" s="136">
        <f t="shared" si="55"/>
        <v>3372073.5100000002</v>
      </c>
      <c r="Q371" s="135">
        <f t="shared" si="53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2879087.54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53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2879087.54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6">+F374+F377+F379+F381+F383+F385+F387+F389+F391</f>
        <v>94914153.280000001</v>
      </c>
      <c r="G373" s="135">
        <f t="shared" si="56"/>
        <v>97885350.920000002</v>
      </c>
      <c r="H373" s="135">
        <f t="shared" si="56"/>
        <v>95570791.890000015</v>
      </c>
      <c r="I373" s="135">
        <f t="shared" si="56"/>
        <v>95465442.140000001</v>
      </c>
      <c r="J373" s="135">
        <f t="shared" si="56"/>
        <v>96710471.089999989</v>
      </c>
      <c r="K373" s="135">
        <f t="shared" si="56"/>
        <v>96195023.409999996</v>
      </c>
      <c r="L373" s="135">
        <f t="shared" si="56"/>
        <v>100670144.24999997</v>
      </c>
      <c r="M373" s="135">
        <f t="shared" si="56"/>
        <v>83416611.349999979</v>
      </c>
      <c r="N373" s="135">
        <f t="shared" si="56"/>
        <v>87615053.659999982</v>
      </c>
      <c r="O373" s="135">
        <f t="shared" si="56"/>
        <v>87503923.479999989</v>
      </c>
      <c r="P373" s="135">
        <f t="shared" si="56"/>
        <v>77749884.219999999</v>
      </c>
      <c r="Q373" s="135">
        <f t="shared" si="53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281808206.92000002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53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53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53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7">+F378</f>
        <v>65817236.660000004</v>
      </c>
      <c r="G377" s="136">
        <f t="shared" si="57"/>
        <v>65973657.899999991</v>
      </c>
      <c r="H377" s="136">
        <f t="shared" si="57"/>
        <v>66215158.740000002</v>
      </c>
      <c r="I377" s="136">
        <f t="shared" si="57"/>
        <v>66192163.469999999</v>
      </c>
      <c r="J377" s="136">
        <f t="shared" si="57"/>
        <v>67415986.120000005</v>
      </c>
      <c r="K377" s="136">
        <f t="shared" si="57"/>
        <v>67330031.420000002</v>
      </c>
      <c r="L377" s="136">
        <f t="shared" si="57"/>
        <v>68575233.579999998</v>
      </c>
      <c r="M377" s="136">
        <f t="shared" si="57"/>
        <v>59875425.149999999</v>
      </c>
      <c r="N377" s="136">
        <f t="shared" si="57"/>
        <v>64344572.890000008</v>
      </c>
      <c r="O377" s="136">
        <f t="shared" si="57"/>
        <v>64343579.220000006</v>
      </c>
      <c r="P377" s="136">
        <f t="shared" si="57"/>
        <v>64343284.140000008</v>
      </c>
      <c r="Q377" s="135">
        <f t="shared" si="53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195087739.38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53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195087739.38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53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53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53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53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8">+F384</f>
        <v>4658465.74</v>
      </c>
      <c r="G383" s="136">
        <f t="shared" si="58"/>
        <v>7775427.1200000001</v>
      </c>
      <c r="H383" s="136">
        <f t="shared" si="58"/>
        <v>6566511.0499999998</v>
      </c>
      <c r="I383" s="136">
        <f t="shared" si="58"/>
        <v>7090810.0899999999</v>
      </c>
      <c r="J383" s="136">
        <f t="shared" si="58"/>
        <v>6527844.1600000001</v>
      </c>
      <c r="K383" s="136">
        <f t="shared" si="58"/>
        <v>4834878.9600000009</v>
      </c>
      <c r="L383" s="136">
        <f t="shared" si="58"/>
        <v>5691840.9900000002</v>
      </c>
      <c r="M383" s="136">
        <f t="shared" si="58"/>
        <v>3699411.0300000007</v>
      </c>
      <c r="N383" s="136">
        <f t="shared" si="58"/>
        <v>3677971.5200000005</v>
      </c>
      <c r="O383" s="136">
        <f t="shared" si="58"/>
        <v>3677971.5200000005</v>
      </c>
      <c r="P383" s="136">
        <f t="shared" si="58"/>
        <v>1326614.5900000001</v>
      </c>
      <c r="Q383" s="135">
        <f t="shared" si="53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17139512.170000002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53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17139512.170000002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53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53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59">+F388</f>
        <v>5260.67</v>
      </c>
      <c r="G387" s="136">
        <f t="shared" si="59"/>
        <v>33333.33</v>
      </c>
      <c r="H387" s="136">
        <f t="shared" si="59"/>
        <v>33333.33</v>
      </c>
      <c r="I387" s="136">
        <f t="shared" si="59"/>
        <v>69240.600000000006</v>
      </c>
      <c r="J387" s="136">
        <f t="shared" si="59"/>
        <v>33333.33</v>
      </c>
      <c r="K387" s="136">
        <f t="shared" si="59"/>
        <v>0</v>
      </c>
      <c r="L387" s="136">
        <f t="shared" si="59"/>
        <v>62788.21</v>
      </c>
      <c r="M387" s="136">
        <f t="shared" si="59"/>
        <v>62788.21</v>
      </c>
      <c r="N387" s="136">
        <f t="shared" si="59"/>
        <v>62788.21</v>
      </c>
      <c r="O387" s="136">
        <f t="shared" si="59"/>
        <v>62788.21</v>
      </c>
      <c r="P387" s="136">
        <f t="shared" si="59"/>
        <v>62788.180000000008</v>
      </c>
      <c r="Q387" s="135">
        <f t="shared" si="53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43955.32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53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43955.32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53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53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0">+F392</f>
        <v>24433190.209999997</v>
      </c>
      <c r="G391" s="136">
        <f t="shared" si="60"/>
        <v>24102932.570000004</v>
      </c>
      <c r="H391" s="136">
        <f t="shared" si="60"/>
        <v>22755788.770000003</v>
      </c>
      <c r="I391" s="136">
        <f t="shared" si="60"/>
        <v>22113227.980000008</v>
      </c>
      <c r="J391" s="136">
        <f t="shared" si="60"/>
        <v>22733307.479999986</v>
      </c>
      <c r="K391" s="136">
        <f t="shared" si="60"/>
        <v>24030113.030000001</v>
      </c>
      <c r="L391" s="136">
        <f t="shared" si="60"/>
        <v>26340281.469999976</v>
      </c>
      <c r="M391" s="136">
        <f t="shared" si="60"/>
        <v>19778986.959999979</v>
      </c>
      <c r="N391" s="136">
        <f t="shared" si="60"/>
        <v>19529721.03999998</v>
      </c>
      <c r="O391" s="136">
        <f t="shared" si="60"/>
        <v>19419584.529999979</v>
      </c>
      <c r="P391" s="136">
        <f t="shared" si="60"/>
        <v>12017197.309999987</v>
      </c>
      <c r="Q391" s="135">
        <f t="shared" si="53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69537000.049999997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53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69537000.049999997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mergeCells count="4">
    <mergeCell ref="E4:Q4"/>
    <mergeCell ref="C7:D7"/>
    <mergeCell ref="E201:Q201"/>
    <mergeCell ref="C204:D204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364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235912742.05000001</v>
      </c>
      <c r="F7" s="96">
        <v>260335462.84</v>
      </c>
      <c r="G7" s="96">
        <v>350630024.79000002</v>
      </c>
      <c r="H7" s="96"/>
      <c r="I7" s="96"/>
      <c r="J7" s="96"/>
      <c r="K7" s="96"/>
      <c r="L7" s="96"/>
      <c r="M7" s="96"/>
      <c r="N7" s="96"/>
      <c r="O7" s="96"/>
      <c r="P7" s="96"/>
      <c r="Q7" s="96">
        <f>SUM(E7:P7)</f>
        <v>846878229.68000007</v>
      </c>
      <c r="R7" s="97"/>
      <c r="T7" s="95"/>
      <c r="U7" s="96">
        <f>SUM(U8:U195)</f>
        <v>2540634689.0399995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53551526.18</v>
      </c>
      <c r="F8" s="135">
        <v>41314082.369999997</v>
      </c>
      <c r="G8" s="135">
        <v>108023966.94999999</v>
      </c>
      <c r="H8" s="135"/>
      <c r="I8" s="135"/>
      <c r="J8" s="135"/>
      <c r="K8" s="135"/>
      <c r="L8" s="135"/>
      <c r="M8" s="135"/>
      <c r="N8" s="135"/>
      <c r="O8" s="135"/>
      <c r="P8" s="135"/>
      <c r="Q8" s="135">
        <f t="shared" ref="Q8:Q70" si="0">SUM(E8:P8)</f>
        <v>202889575.5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202889575.5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46182979.710000001</v>
      </c>
      <c r="F9" s="136">
        <v>37297243.299999997</v>
      </c>
      <c r="G9" s="136">
        <v>41005938.389999993</v>
      </c>
      <c r="H9" s="136"/>
      <c r="I9" s="136"/>
      <c r="J9" s="136"/>
      <c r="K9" s="136"/>
      <c r="L9" s="136"/>
      <c r="M9" s="136"/>
      <c r="N9" s="136"/>
      <c r="O9" s="136"/>
      <c r="P9" s="136"/>
      <c r="Q9" s="136">
        <f t="shared" si="0"/>
        <v>124486161.39999998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124486161.39999998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1571680.79</v>
      </c>
      <c r="F10" s="100">
        <v>8005694.3200000003</v>
      </c>
      <c r="G10" s="100">
        <v>3487857.7999999989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13065232.909999998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13065232.909999998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43573809.359999999</v>
      </c>
      <c r="F11" s="100">
        <v>26321352.579999998</v>
      </c>
      <c r="G11" s="100">
        <v>34866642.289999999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104761804.22999999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104761804.22999999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1037489.5600000002</v>
      </c>
      <c r="F12" s="100">
        <v>2970196.4000000004</v>
      </c>
      <c r="G12" s="100">
        <v>2651438.2999999989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6659124.2599999998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6659124.2599999998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/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505536.55000000005</v>
      </c>
      <c r="F16" s="136">
        <v>734665.39999999991</v>
      </c>
      <c r="G16" s="136">
        <v>945410.0900000002</v>
      </c>
      <c r="H16" s="136"/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2185612.04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2185612.04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47702.599999999991</v>
      </c>
      <c r="F17" s="100">
        <v>82520.100000000006</v>
      </c>
      <c r="G17" s="100">
        <v>144784.10999999996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275006.80999999994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275006.80999999994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101950.02</v>
      </c>
      <c r="F18" s="100">
        <v>160278.98000000001</v>
      </c>
      <c r="G18" s="100">
        <v>197241.33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459470.32999999996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459470.32999999996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355883.93000000005</v>
      </c>
      <c r="F19" s="100">
        <v>491866.31999999995</v>
      </c>
      <c r="G19" s="100">
        <v>603384.65000000026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1451134.9000000004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1451134.9000000004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67461.789999999979</v>
      </c>
      <c r="F20" s="136">
        <v>492562.33000000007</v>
      </c>
      <c r="G20" s="136">
        <v>1116850.0100000002</v>
      </c>
      <c r="H20" s="136"/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1676874.1300000004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1676874.1300000004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67461.789999999979</v>
      </c>
      <c r="F21" s="100">
        <v>492562.33000000007</v>
      </c>
      <c r="G21" s="100">
        <v>1116850.0100000002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1676874.1300000004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1676874.1300000004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/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152331.19999999998</v>
      </c>
      <c r="F24" s="136">
        <v>294377.34000000008</v>
      </c>
      <c r="G24" s="136">
        <v>907379.67999999993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1354088.22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1354088.22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152331.19999999998</v>
      </c>
      <c r="F25" s="100">
        <v>294377.34000000008</v>
      </c>
      <c r="G25" s="100">
        <v>907379.67999999993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1354088.22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1354088.22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6643216.9299999997</v>
      </c>
      <c r="F26" s="136">
        <v>2495234</v>
      </c>
      <c r="G26" s="136">
        <v>64048388.780000001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73186839.710000008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73186839.710000008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6643216.9299999997</v>
      </c>
      <c r="F27" s="100">
        <v>2495234</v>
      </c>
      <c r="G27" s="100">
        <v>64048388.780000001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73186839.710000008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73186839.710000008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/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17931399.989999998</v>
      </c>
      <c r="F30" s="135">
        <v>5003742.04</v>
      </c>
      <c r="G30" s="135">
        <v>6579705.8600000022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29514847.890000001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29514847.890000001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17903347.479999997</v>
      </c>
      <c r="F31" s="136">
        <v>4936250.88</v>
      </c>
      <c r="G31" s="136">
        <v>6554074.7900000019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29393673.149999999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29393673.149999999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17903347.479999997</v>
      </c>
      <c r="F32" s="100">
        <v>4936250.88</v>
      </c>
      <c r="G32" s="100">
        <v>6554074.7900000019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29393673.149999999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29393673.149999999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28052.510000000002</v>
      </c>
      <c r="F39" s="136">
        <v>67491.16</v>
      </c>
      <c r="G39" s="136">
        <v>25631.069999999996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121174.74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121174.74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28052.510000000002</v>
      </c>
      <c r="F40" s="100">
        <v>67491.16</v>
      </c>
      <c r="G40" s="100">
        <v>25631.069999999996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121174.74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121174.74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12612709.870000005</v>
      </c>
      <c r="F41" s="135">
        <v>18451563.57</v>
      </c>
      <c r="G41" s="135">
        <v>17749589.740000002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48813863.180000007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48813863.180000007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7096856.0600000015</v>
      </c>
      <c r="F42" s="136">
        <v>10291548.219999999</v>
      </c>
      <c r="G42" s="136">
        <v>8695017.1500000004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26083421.43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26083421.43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7096856.0600000015</v>
      </c>
      <c r="F43" s="100">
        <v>10291548.219999999</v>
      </c>
      <c r="G43" s="100">
        <v>8695017.1500000004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26083421.43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26083421.43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3451111.6600000029</v>
      </c>
      <c r="F46" s="136">
        <v>4376377.6300000027</v>
      </c>
      <c r="G46" s="136">
        <v>5280861.8000000017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13108351.090000007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13108351.090000007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3451111.6600000029</v>
      </c>
      <c r="F47" s="100">
        <v>4376377.6300000027</v>
      </c>
      <c r="G47" s="100">
        <v>5280861.8000000017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13108351.090000007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13108351.090000007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769299.05999999982</v>
      </c>
      <c r="F48" s="136">
        <v>1271981.77</v>
      </c>
      <c r="G48" s="136">
        <v>1093611.1300000001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3134891.96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3134891.96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769299.05999999982</v>
      </c>
      <c r="F49" s="100">
        <v>1271981.77</v>
      </c>
      <c r="G49" s="100">
        <v>1093611.1300000001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3134891.96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3134891.96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1295443.0899999999</v>
      </c>
      <c r="F52" s="136">
        <v>2511655.9500000011</v>
      </c>
      <c r="G52" s="136">
        <v>2680099.6599999992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6487198.7000000002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6487198.7000000002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1295443.0899999999</v>
      </c>
      <c r="F53" s="100">
        <v>2511655.9500000011</v>
      </c>
      <c r="G53" s="100">
        <v>2680099.6599999992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6487198.7000000002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6487198.7000000002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6686113.3500000006</v>
      </c>
      <c r="F54" s="135">
        <v>16340678.279999999</v>
      </c>
      <c r="G54" s="135">
        <v>35701438.559999995</v>
      </c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58728230.189999998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58728230.189999998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2800473.74</v>
      </c>
      <c r="F55" s="136">
        <v>2823707.3200000003</v>
      </c>
      <c r="G55" s="136">
        <v>2361317.6799999997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7985498.7400000002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7985498.7400000002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2800473.74</v>
      </c>
      <c r="F56" s="100">
        <v>2823707.3200000003</v>
      </c>
      <c r="G56" s="100">
        <v>2361317.6799999997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7985498.7400000002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7985498.7400000002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641321.3600000001</v>
      </c>
      <c r="F58" s="136">
        <v>1166329.2600000002</v>
      </c>
      <c r="G58" s="136">
        <v>1529329.9499999997</v>
      </c>
      <c r="H58" s="136"/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3336980.5700000003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3336980.5700000003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617177.24000000011</v>
      </c>
      <c r="F59" s="100">
        <v>1132916.4100000001</v>
      </c>
      <c r="G59" s="100">
        <v>1496529.4999999998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3246623.1500000004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3246623.1500000004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10140.73</v>
      </c>
      <c r="F60" s="100">
        <v>18093.350000000002</v>
      </c>
      <c r="G60" s="100">
        <v>18265.689999999999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46499.770000000004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46499.770000000004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14003.389999999998</v>
      </c>
      <c r="F61" s="100">
        <v>15319.5</v>
      </c>
      <c r="G61" s="100">
        <v>14534.759999999998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43857.649999999994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43857.649999999994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7683.5600000000013</v>
      </c>
      <c r="F62" s="136">
        <v>45084.649999999994</v>
      </c>
      <c r="G62" s="136">
        <v>15065.559999999998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67833.76999999999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67833.76999999999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7683.5600000000013</v>
      </c>
      <c r="F64" s="100">
        <v>45084.649999999994</v>
      </c>
      <c r="G64" s="100">
        <v>15065.559999999998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67833.76999999999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67833.76999999999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91345.019999999975</v>
      </c>
      <c r="F69" s="136">
        <v>78919.650000000023</v>
      </c>
      <c r="G69" s="136">
        <v>476331.85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646596.52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646596.52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91345.019999999975</v>
      </c>
      <c r="F72" s="100">
        <v>78919.650000000023</v>
      </c>
      <c r="G72" s="100">
        <v>476331.85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646596.52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646596.52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2355604.5499999998</v>
      </c>
      <c r="F73" s="136">
        <v>6941697.1299999999</v>
      </c>
      <c r="G73" s="136">
        <v>27395195.420000002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36692497.100000001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36692497.100000001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2219039.3199999994</v>
      </c>
      <c r="F74" s="100">
        <v>4922441.72</v>
      </c>
      <c r="G74" s="100">
        <v>25988759.640000001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33130240.68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33130240.68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120760.7</v>
      </c>
      <c r="F75" s="100">
        <v>199165.32</v>
      </c>
      <c r="G75" s="100">
        <v>152500.04999999999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472426.07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472426.07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10257.14</v>
      </c>
      <c r="F76" s="100">
        <v>1806569.4</v>
      </c>
      <c r="G76" s="100">
        <v>1240049.47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3056876.01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3056876.01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5547.3899999999994</v>
      </c>
      <c r="F77" s="100">
        <v>13520.689999999999</v>
      </c>
      <c r="G77" s="100">
        <v>13886.260000000002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32954.339999999997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32954.339999999997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0</v>
      </c>
      <c r="F79" s="136">
        <v>3546666.7</v>
      </c>
      <c r="G79" s="136">
        <v>1848333.33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5395000.0300000003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5395000.0300000003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0</v>
      </c>
      <c r="F80" s="100">
        <v>3546666.7</v>
      </c>
      <c r="G80" s="100">
        <v>1848333.33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5395000.0300000003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5395000.0300000003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282725.37</v>
      </c>
      <c r="F81" s="136">
        <v>1041593.86</v>
      </c>
      <c r="G81" s="136">
        <v>1387498.3399999999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2711817.57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2711817.57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78580.78</v>
      </c>
      <c r="F84" s="100">
        <v>573003.56000000006</v>
      </c>
      <c r="G84" s="100">
        <v>350396.83999999997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1001981.18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1001981.18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204144.59</v>
      </c>
      <c r="F85" s="100">
        <v>468590.29999999993</v>
      </c>
      <c r="G85" s="100">
        <v>1037101.5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1709836.39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1709836.39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396485.44</v>
      </c>
      <c r="F86" s="136">
        <v>483831.08999999991</v>
      </c>
      <c r="G86" s="136">
        <v>559307.02</v>
      </c>
      <c r="H86" s="136"/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1439623.5499999998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1439623.5499999998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366147.38</v>
      </c>
      <c r="F88" s="100">
        <v>449012.02999999991</v>
      </c>
      <c r="G88" s="100">
        <v>479761.00999999995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1294920.42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1294920.42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30338.06</v>
      </c>
      <c r="F93" s="100">
        <v>34819.06</v>
      </c>
      <c r="G93" s="100">
        <v>79546.010000000024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144703.13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144703.13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110474.31000000001</v>
      </c>
      <c r="F94" s="136">
        <v>212848.62</v>
      </c>
      <c r="G94" s="136">
        <v>129059.40999999996</v>
      </c>
      <c r="H94" s="136"/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452382.33999999997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452382.33999999997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110474.31000000001</v>
      </c>
      <c r="F95" s="100">
        <v>212848.62</v>
      </c>
      <c r="G95" s="100">
        <v>129059.40999999996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452382.33999999997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452382.33999999997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1291581.4099999999</v>
      </c>
      <c r="F96" s="135">
        <v>930119.48</v>
      </c>
      <c r="G96" s="135">
        <v>607599.4</v>
      </c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2829300.2899999996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2829300.2899999996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/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/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/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/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/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1291581.4099999999</v>
      </c>
      <c r="F107" s="136">
        <v>930119.48</v>
      </c>
      <c r="G107" s="136">
        <v>607599.4</v>
      </c>
      <c r="H107" s="136"/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2829300.2899999996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2829300.2899999996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1291581.4099999999</v>
      </c>
      <c r="F108" s="100">
        <v>930119.48</v>
      </c>
      <c r="G108" s="100">
        <v>607599.4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2829300.2899999996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2829300.2899999996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271179.65999999997</v>
      </c>
      <c r="F109" s="135">
        <v>643597.38000000012</v>
      </c>
      <c r="G109" s="135">
        <v>568843.43999999994</v>
      </c>
      <c r="H109" s="135"/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1483620.48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1483620.48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/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/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/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/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/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/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/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/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271179.65999999997</v>
      </c>
      <c r="F120" s="136">
        <v>643597.38000000012</v>
      </c>
      <c r="G120" s="136">
        <v>568843.43999999994</v>
      </c>
      <c r="H120" s="136"/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1483620.48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1483620.48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271179.65999999997</v>
      </c>
      <c r="F121" s="100">
        <v>643597.38000000012</v>
      </c>
      <c r="G121" s="100">
        <v>568843.43999999994</v>
      </c>
      <c r="H121" s="100"/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1483620.48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1483620.48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30735686.260000002</v>
      </c>
      <c r="F122" s="135">
        <v>47168202.440000005</v>
      </c>
      <c r="G122" s="135">
        <v>44517900.299999997</v>
      </c>
      <c r="H122" s="135"/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122421789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122421789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/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/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/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/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/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/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/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/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/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/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/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/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/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/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29822646.770000003</v>
      </c>
      <c r="F137" s="136">
        <v>46381936.480000004</v>
      </c>
      <c r="G137" s="136">
        <v>43766695.219999999</v>
      </c>
      <c r="H137" s="136"/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119971278.47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119971278.47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29822646.770000003</v>
      </c>
      <c r="F138" s="100">
        <v>46381936.480000004</v>
      </c>
      <c r="G138" s="100">
        <v>43766695.219999999</v>
      </c>
      <c r="H138" s="100"/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119971278.47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119971278.47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528703.14999999991</v>
      </c>
      <c r="F139" s="136">
        <v>233421.43000000002</v>
      </c>
      <c r="G139" s="136">
        <v>320432.41000000003</v>
      </c>
      <c r="H139" s="136"/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1082556.99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1082556.99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528703.14999999991</v>
      </c>
      <c r="F140" s="100">
        <v>233421.43000000002</v>
      </c>
      <c r="G140" s="100">
        <v>320432.41000000003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1082556.99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1082556.99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384336.33999999997</v>
      </c>
      <c r="F141" s="136">
        <v>552844.53</v>
      </c>
      <c r="G141" s="136">
        <v>430772.67</v>
      </c>
      <c r="H141" s="136"/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1367953.54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1367953.54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384336.33999999997</v>
      </c>
      <c r="F142" s="100">
        <v>552844.53</v>
      </c>
      <c r="G142" s="100">
        <v>430772.67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1367953.54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1367953.54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1056815.9000000001</v>
      </c>
      <c r="F143" s="135">
        <v>2704528.02</v>
      </c>
      <c r="G143" s="135">
        <v>6253876.7400000002</v>
      </c>
      <c r="H143" s="135"/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10015220.66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10015220.66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40737.779999999992</v>
      </c>
      <c r="F144" s="136">
        <v>379948.33999999997</v>
      </c>
      <c r="G144" s="136">
        <v>3810407.05</v>
      </c>
      <c r="H144" s="136"/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4231093.17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4231093.17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40737.779999999992</v>
      </c>
      <c r="F145" s="100">
        <v>379948.33999999997</v>
      </c>
      <c r="G145" s="100">
        <v>3810407.05</v>
      </c>
      <c r="H145" s="100"/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4231093.17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4231093.17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803781.9800000001</v>
      </c>
      <c r="F146" s="136">
        <v>1464577.59</v>
      </c>
      <c r="G146" s="136">
        <v>1665680.9800000002</v>
      </c>
      <c r="H146" s="136"/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3934040.5500000007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3934040.5500000007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803781.9800000001</v>
      </c>
      <c r="F147" s="100">
        <v>1464577.59</v>
      </c>
      <c r="G147" s="100">
        <v>1665680.9800000002</v>
      </c>
      <c r="H147" s="100"/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3934040.5500000007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3934040.5500000007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/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/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/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/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0</v>
      </c>
      <c r="F152" s="136">
        <v>8332.01</v>
      </c>
      <c r="G152" s="136">
        <v>7797.6</v>
      </c>
      <c r="H152" s="136"/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16129.61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16129.61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0</v>
      </c>
      <c r="F153" s="100">
        <v>8332.01</v>
      </c>
      <c r="G153" s="100">
        <v>7797.6</v>
      </c>
      <c r="H153" s="100"/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16129.61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16129.61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212296.14</v>
      </c>
      <c r="F154" s="136">
        <v>851670.07999999984</v>
      </c>
      <c r="G154" s="136">
        <v>769991.11</v>
      </c>
      <c r="H154" s="136"/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1833957.3299999996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1833957.3299999996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212296.14</v>
      </c>
      <c r="F155" s="100">
        <v>851670.07999999984</v>
      </c>
      <c r="G155" s="100">
        <v>769991.11</v>
      </c>
      <c r="H155" s="100"/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1833957.3299999996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1833957.3299999996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19412144.900000002</v>
      </c>
      <c r="F156" s="135">
        <v>28595312.010000002</v>
      </c>
      <c r="G156" s="135">
        <v>31399346.77</v>
      </c>
      <c r="H156" s="135"/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79406803.680000007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79406803.680000007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13663619.640000001</v>
      </c>
      <c r="F157" s="136">
        <v>15469150.730000002</v>
      </c>
      <c r="G157" s="136">
        <v>16247620.25</v>
      </c>
      <c r="H157" s="136"/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45380390.620000005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45380390.620000005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3589042.3400000012</v>
      </c>
      <c r="F158" s="100">
        <v>3978643.8200000003</v>
      </c>
      <c r="G158" s="100">
        <v>4364717.5100000016</v>
      </c>
      <c r="H158" s="100"/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11932403.670000004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11932403.670000004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10074577.299999999</v>
      </c>
      <c r="F159" s="100">
        <v>11490506.910000002</v>
      </c>
      <c r="G159" s="100">
        <v>11882902.739999998</v>
      </c>
      <c r="H159" s="100"/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33447986.949999999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33447986.949999999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4454100.38</v>
      </c>
      <c r="F160" s="136">
        <v>5051071.209999999</v>
      </c>
      <c r="G160" s="136">
        <v>5957457.9800000004</v>
      </c>
      <c r="H160" s="136"/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15462629.57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15462629.57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/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4454100.38</v>
      </c>
      <c r="F162" s="100">
        <v>5051071.209999999</v>
      </c>
      <c r="G162" s="100">
        <v>5957457.9800000004</v>
      </c>
      <c r="H162" s="100"/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15462629.57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15462629.57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/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/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147825.94</v>
      </c>
      <c r="F165" s="136">
        <v>3657673.32</v>
      </c>
      <c r="G165" s="136">
        <v>3655222.2800000003</v>
      </c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7460721.54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7460721.54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147825.94</v>
      </c>
      <c r="F166" s="100">
        <v>3657673.32</v>
      </c>
      <c r="G166" s="100">
        <v>3647357.2800000003</v>
      </c>
      <c r="H166" s="100"/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7452856.54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7452856.54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0</v>
      </c>
      <c r="G167" s="100">
        <v>7865</v>
      </c>
      <c r="H167" s="100"/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7865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7865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/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/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299386.79999999993</v>
      </c>
      <c r="F170" s="136">
        <v>3674351.29</v>
      </c>
      <c r="G170" s="136">
        <v>4573679.9299999988</v>
      </c>
      <c r="H170" s="136"/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8547418.0199999996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8547418.0199999996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299386.79999999993</v>
      </c>
      <c r="F171" s="100">
        <v>3674351.29</v>
      </c>
      <c r="G171" s="100">
        <v>4573679.9299999988</v>
      </c>
      <c r="H171" s="100"/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8547418.0199999996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8547418.0199999996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/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/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847212.1399999999</v>
      </c>
      <c r="F174" s="136">
        <v>743065.46000000031</v>
      </c>
      <c r="G174" s="136">
        <v>965366.33</v>
      </c>
      <c r="H174" s="136"/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2555643.9300000002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2555643.9300000002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847212.1399999999</v>
      </c>
      <c r="F175" s="100">
        <v>743065.46000000031</v>
      </c>
      <c r="G175" s="100">
        <v>965366.33</v>
      </c>
      <c r="H175" s="100"/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2555643.9300000002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2555643.9300000002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92363584.530000001</v>
      </c>
      <c r="F176" s="135">
        <v>99183637.25</v>
      </c>
      <c r="G176" s="135">
        <v>99227757.030000001</v>
      </c>
      <c r="H176" s="135"/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290774978.81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290774978.81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/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/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/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68070015.519999996</v>
      </c>
      <c r="F180" s="136">
        <v>69123290.460000008</v>
      </c>
      <c r="G180" s="136">
        <v>68786148.689999998</v>
      </c>
      <c r="H180" s="136"/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205979454.67000002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205979454.67000002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68070015.519999996</v>
      </c>
      <c r="F181" s="100">
        <v>69123290.460000008</v>
      </c>
      <c r="G181" s="100">
        <v>68786148.689999998</v>
      </c>
      <c r="H181" s="100"/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205979454.67000002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205979454.67000002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/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/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/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/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2389267.4999999977</v>
      </c>
      <c r="F186" s="136">
        <v>7252480.0299999891</v>
      </c>
      <c r="G186" s="136">
        <v>7860011.9300000025</v>
      </c>
      <c r="H186" s="136"/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17501759.45999999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17501759.45999999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2389267.4999999977</v>
      </c>
      <c r="F187" s="100">
        <v>7252480.0299999891</v>
      </c>
      <c r="G187" s="100">
        <v>7860011.9300000025</v>
      </c>
      <c r="H187" s="100"/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17501759.45999999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17501759.45999999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/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/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33333.33</v>
      </c>
      <c r="F190" s="136">
        <v>33333.33</v>
      </c>
      <c r="G190" s="136">
        <v>33333.33</v>
      </c>
      <c r="H190" s="136"/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99999.99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99999.99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33333.33</v>
      </c>
      <c r="F191" s="100">
        <v>33333.33</v>
      </c>
      <c r="G191" s="100">
        <v>33333.33</v>
      </c>
      <c r="H191" s="100"/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99999.99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99999.99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/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/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21870968.18</v>
      </c>
      <c r="F194" s="136">
        <v>22774533.43</v>
      </c>
      <c r="G194" s="136">
        <v>22548263.079999998</v>
      </c>
      <c r="H194" s="136"/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67193764.689999998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67193764.689999998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21870968.18</v>
      </c>
      <c r="F195" s="100">
        <v>22774533.43</v>
      </c>
      <c r="G195" s="100">
        <v>22548263.079999998</v>
      </c>
      <c r="H195" s="100"/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67193764.689999998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67193764.689999998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365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v>318938374.52999991</v>
      </c>
      <c r="F204" s="96">
        <v>258261522.92999992</v>
      </c>
      <c r="G204" s="96">
        <v>334153504.29999995</v>
      </c>
      <c r="H204" s="96">
        <v>389901819.4799999</v>
      </c>
      <c r="I204" s="96">
        <v>262652480.75</v>
      </c>
      <c r="J204" s="96">
        <v>356934903.48000014</v>
      </c>
      <c r="K204" s="96">
        <v>307916840.94000006</v>
      </c>
      <c r="L204" s="96">
        <v>252785122.66000003</v>
      </c>
      <c r="M204" s="96">
        <v>288751057.20999998</v>
      </c>
      <c r="N204" s="96">
        <v>288617188.64999998</v>
      </c>
      <c r="O204" s="96">
        <v>289529137.94</v>
      </c>
      <c r="P204" s="96">
        <v>440071871.10999995</v>
      </c>
      <c r="Q204" s="96">
        <f t="shared" ref="Q204:Q235" si="3">SUM(E204:P204)</f>
        <v>3788513823.98</v>
      </c>
      <c r="R204" s="97"/>
      <c r="T204" s="95"/>
      <c r="U204" s="96">
        <f>SUM(U205:U392)</f>
        <v>2734060205.2800002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v>75896585.410000026</v>
      </c>
      <c r="F205" s="135">
        <v>26379879.749999996</v>
      </c>
      <c r="G205" s="135">
        <v>91863483.200000033</v>
      </c>
      <c r="H205" s="135">
        <v>148259241.35999992</v>
      </c>
      <c r="I205" s="135">
        <v>31566997.639999982</v>
      </c>
      <c r="J205" s="135">
        <v>114917767.41000007</v>
      </c>
      <c r="K205" s="135">
        <v>71518897.150000051</v>
      </c>
      <c r="L205" s="135">
        <v>23547514.259999998</v>
      </c>
      <c r="M205" s="135">
        <v>49414210.479999974</v>
      </c>
      <c r="N205" s="135">
        <v>45323963.489999972</v>
      </c>
      <c r="O205" s="135">
        <v>49992014.109999992</v>
      </c>
      <c r="P205" s="135">
        <v>136183010.51999998</v>
      </c>
      <c r="Q205" s="135">
        <f t="shared" si="3"/>
        <v>864863564.78000021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194139948.36000007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v>63829115.750000015</v>
      </c>
      <c r="F206" s="136">
        <v>21586879.339999996</v>
      </c>
      <c r="G206" s="136">
        <v>66253059.190000042</v>
      </c>
      <c r="H206" s="136">
        <v>95045684.249999925</v>
      </c>
      <c r="I206" s="136">
        <v>25284759.329999983</v>
      </c>
      <c r="J206" s="136">
        <v>96029681.490000069</v>
      </c>
      <c r="K206" s="136">
        <v>61033300.920000054</v>
      </c>
      <c r="L206" s="136">
        <v>18825629.870000001</v>
      </c>
      <c r="M206" s="136">
        <v>25137956.969999976</v>
      </c>
      <c r="N206" s="136">
        <v>27145403.469999973</v>
      </c>
      <c r="O206" s="136">
        <v>39703206.469999991</v>
      </c>
      <c r="P206" s="136">
        <v>107007474.13999999</v>
      </c>
      <c r="Q206" s="135">
        <f t="shared" si="3"/>
        <v>646882151.19000006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151669054.28000003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7634843.6500000004</v>
      </c>
      <c r="F207" s="100">
        <v>4109793.4499999913</v>
      </c>
      <c r="G207" s="100">
        <v>5467431.1199999927</v>
      </c>
      <c r="H207" s="100">
        <v>4491201.9900000012</v>
      </c>
      <c r="I207" s="100">
        <v>3765427.1299999929</v>
      </c>
      <c r="J207" s="100">
        <v>4111683.1399999964</v>
      </c>
      <c r="K207" s="100">
        <v>4920115.7899999954</v>
      </c>
      <c r="L207" s="100">
        <v>3197288.3099999945</v>
      </c>
      <c r="M207" s="100">
        <v>3113302.6699999925</v>
      </c>
      <c r="N207" s="100">
        <v>3209009.8599999934</v>
      </c>
      <c r="O207" s="100">
        <v>3302942.479999993</v>
      </c>
      <c r="P207" s="100">
        <v>5750393.6699999925</v>
      </c>
      <c r="Q207" s="135">
        <f t="shared" si="3"/>
        <v>53073433.259999938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17212068.219999984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53185961.140000015</v>
      </c>
      <c r="F208" s="100">
        <v>15249372.150000006</v>
      </c>
      <c r="G208" s="100">
        <v>58534295.140000053</v>
      </c>
      <c r="H208" s="100">
        <v>88320191.029999927</v>
      </c>
      <c r="I208" s="100">
        <v>19355894.43999999</v>
      </c>
      <c r="J208" s="100">
        <v>89149163.340000063</v>
      </c>
      <c r="K208" s="100">
        <v>53821645.600000069</v>
      </c>
      <c r="L208" s="100">
        <v>13626563.380000005</v>
      </c>
      <c r="M208" s="100">
        <v>19890715.399999984</v>
      </c>
      <c r="N208" s="100">
        <v>21732677.979999978</v>
      </c>
      <c r="O208" s="100">
        <v>34306660.780000001</v>
      </c>
      <c r="P208" s="100">
        <v>98817682.310000002</v>
      </c>
      <c r="Q208" s="135">
        <f t="shared" si="3"/>
        <v>565990822.69000006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126969628.43000007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3008310.9600000037</v>
      </c>
      <c r="F209" s="100">
        <v>2227713.7399999965</v>
      </c>
      <c r="G209" s="100">
        <v>2251332.9299999974</v>
      </c>
      <c r="H209" s="100">
        <v>2234291.2299999986</v>
      </c>
      <c r="I209" s="100">
        <v>2163437.7600000007</v>
      </c>
      <c r="J209" s="100">
        <v>2768835.0099999993</v>
      </c>
      <c r="K209" s="100">
        <v>2291539.5299999965</v>
      </c>
      <c r="L209" s="100">
        <v>2001778.1800000025</v>
      </c>
      <c r="M209" s="100">
        <v>2133938.9</v>
      </c>
      <c r="N209" s="100">
        <v>2203715.6300000031</v>
      </c>
      <c r="O209" s="100">
        <v>2093603.2100000032</v>
      </c>
      <c r="P209" s="100">
        <v>2439398.1599999974</v>
      </c>
      <c r="Q209" s="135">
        <f t="shared" si="3"/>
        <v>27817895.239999998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7487357.6299999971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5">
        <f t="shared" si="3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3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3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v>1302862.3399999996</v>
      </c>
      <c r="F213" s="136">
        <v>829401.49999999977</v>
      </c>
      <c r="G213" s="136">
        <v>1258091.01</v>
      </c>
      <c r="H213" s="136">
        <v>1214612.4800000004</v>
      </c>
      <c r="I213" s="136">
        <v>851573.77000000014</v>
      </c>
      <c r="J213" s="136">
        <v>1202378.92</v>
      </c>
      <c r="K213" s="136">
        <v>1380653.5899999996</v>
      </c>
      <c r="L213" s="136">
        <v>993859.5899999995</v>
      </c>
      <c r="M213" s="136">
        <v>986307.12</v>
      </c>
      <c r="N213" s="136">
        <v>1139249.2700000007</v>
      </c>
      <c r="O213" s="136">
        <v>1078829.6100000008</v>
      </c>
      <c r="P213" s="136">
        <v>3284432.0200000005</v>
      </c>
      <c r="Q213" s="135">
        <f t="shared" si="3"/>
        <v>15522251.220000003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3390354.8499999996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164642.95000000001</v>
      </c>
      <c r="F214" s="100">
        <v>154442.12999999995</v>
      </c>
      <c r="G214" s="100">
        <v>165468.00000000003</v>
      </c>
      <c r="H214" s="100">
        <v>174089.82</v>
      </c>
      <c r="I214" s="100">
        <v>158300.06000000003</v>
      </c>
      <c r="J214" s="100">
        <v>205839.69000000006</v>
      </c>
      <c r="K214" s="100">
        <v>162213.09000000005</v>
      </c>
      <c r="L214" s="100">
        <v>152882.08000000005</v>
      </c>
      <c r="M214" s="100">
        <v>167345.38000000015</v>
      </c>
      <c r="N214" s="100">
        <v>161127.95000000001</v>
      </c>
      <c r="O214" s="100">
        <v>160630.17999999996</v>
      </c>
      <c r="P214" s="100">
        <v>219771.22999999995</v>
      </c>
      <c r="Q214" s="135">
        <f t="shared" si="3"/>
        <v>2046752.56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484553.07999999996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184172.63999999998</v>
      </c>
      <c r="F215" s="100">
        <v>205636.47999999995</v>
      </c>
      <c r="G215" s="100">
        <v>197000.90000000002</v>
      </c>
      <c r="H215" s="100">
        <v>202920.82000000004</v>
      </c>
      <c r="I215" s="100">
        <v>165064.13</v>
      </c>
      <c r="J215" s="100">
        <v>173006.58</v>
      </c>
      <c r="K215" s="100">
        <v>195098.69999999995</v>
      </c>
      <c r="L215" s="100">
        <v>197770.67999999993</v>
      </c>
      <c r="M215" s="100">
        <v>156218.53</v>
      </c>
      <c r="N215" s="100">
        <v>199792.87000000002</v>
      </c>
      <c r="O215" s="100">
        <v>177544.43999999997</v>
      </c>
      <c r="P215" s="100">
        <v>369612.26000000007</v>
      </c>
      <c r="Q215" s="135">
        <f t="shared" si="3"/>
        <v>2423839.0300000003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586810.02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954046.74999999965</v>
      </c>
      <c r="F216" s="100">
        <v>469322.88999999996</v>
      </c>
      <c r="G216" s="100">
        <v>895622.11</v>
      </c>
      <c r="H216" s="100">
        <v>837601.84000000032</v>
      </c>
      <c r="I216" s="100">
        <v>528209.58000000007</v>
      </c>
      <c r="J216" s="100">
        <v>823532.65</v>
      </c>
      <c r="K216" s="100">
        <v>1023341.7999999996</v>
      </c>
      <c r="L216" s="100">
        <v>643206.82999999949</v>
      </c>
      <c r="M216" s="100">
        <v>662743.20999999985</v>
      </c>
      <c r="N216" s="100">
        <v>778328.45000000065</v>
      </c>
      <c r="O216" s="100">
        <v>740654.99000000081</v>
      </c>
      <c r="P216" s="100">
        <v>2695048.5300000003</v>
      </c>
      <c r="Q216" s="135">
        <f t="shared" si="3"/>
        <v>11051659.630000001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2318991.7499999995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v>1500917.35</v>
      </c>
      <c r="F217" s="136">
        <v>644743.75000000023</v>
      </c>
      <c r="G217" s="136">
        <v>1457144.5699999998</v>
      </c>
      <c r="H217" s="136">
        <v>1205635.0699999998</v>
      </c>
      <c r="I217" s="136">
        <v>1149034.96</v>
      </c>
      <c r="J217" s="136">
        <v>2105475.44</v>
      </c>
      <c r="K217" s="136">
        <v>1116700.2700000003</v>
      </c>
      <c r="L217" s="136">
        <v>714618.04</v>
      </c>
      <c r="M217" s="136">
        <v>1055485.5</v>
      </c>
      <c r="N217" s="136">
        <v>987940.7699999999</v>
      </c>
      <c r="O217" s="136">
        <v>1048010.7999999999</v>
      </c>
      <c r="P217" s="136">
        <v>5022560.4000000004</v>
      </c>
      <c r="Q217" s="135">
        <f t="shared" si="3"/>
        <v>18008266.920000002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3602805.6700000004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1500917.35</v>
      </c>
      <c r="F218" s="100">
        <v>644743.75000000023</v>
      </c>
      <c r="G218" s="100">
        <v>1457144.5699999998</v>
      </c>
      <c r="H218" s="100">
        <v>1205635.0699999998</v>
      </c>
      <c r="I218" s="100">
        <v>1149034.96</v>
      </c>
      <c r="J218" s="100">
        <v>2105475.44</v>
      </c>
      <c r="K218" s="100">
        <v>1116700.2700000003</v>
      </c>
      <c r="L218" s="100">
        <v>714618.04</v>
      </c>
      <c r="M218" s="100">
        <v>1055485.5</v>
      </c>
      <c r="N218" s="100">
        <v>987940.7699999999</v>
      </c>
      <c r="O218" s="100">
        <v>1048010.7999999999</v>
      </c>
      <c r="P218" s="100">
        <v>5022560.4000000004</v>
      </c>
      <c r="Q218" s="135">
        <f t="shared" si="3"/>
        <v>18008266.920000002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3602805.6700000004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5">
        <f t="shared" si="3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3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v>509632.89999999997</v>
      </c>
      <c r="F221" s="136">
        <v>551293.10999999987</v>
      </c>
      <c r="G221" s="136">
        <v>526152.71</v>
      </c>
      <c r="H221" s="136">
        <v>517978.92999999988</v>
      </c>
      <c r="I221" s="136">
        <v>489919.26999999996</v>
      </c>
      <c r="J221" s="136">
        <v>526875.91999999993</v>
      </c>
      <c r="K221" s="136">
        <v>547985.18999999971</v>
      </c>
      <c r="L221" s="136">
        <v>456548.7699999999</v>
      </c>
      <c r="M221" s="136">
        <v>472941.0799999999</v>
      </c>
      <c r="N221" s="136">
        <v>475488.72999999986</v>
      </c>
      <c r="O221" s="136">
        <v>480191.58999999991</v>
      </c>
      <c r="P221" s="136">
        <v>595883.24999999977</v>
      </c>
      <c r="Q221" s="135">
        <f t="shared" si="3"/>
        <v>6150891.4499999983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1587078.7199999997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509632.89999999997</v>
      </c>
      <c r="F222" s="100">
        <v>551293.10999999987</v>
      </c>
      <c r="G222" s="100">
        <v>526152.71</v>
      </c>
      <c r="H222" s="100">
        <v>517978.92999999988</v>
      </c>
      <c r="I222" s="100">
        <v>489919.26999999996</v>
      </c>
      <c r="J222" s="100">
        <v>526875.91999999993</v>
      </c>
      <c r="K222" s="100">
        <v>547985.18999999971</v>
      </c>
      <c r="L222" s="100">
        <v>456548.7699999999</v>
      </c>
      <c r="M222" s="100">
        <v>472941.0799999999</v>
      </c>
      <c r="N222" s="100">
        <v>475488.72999999986</v>
      </c>
      <c r="O222" s="100">
        <v>480191.58999999991</v>
      </c>
      <c r="P222" s="100">
        <v>595883.24999999977</v>
      </c>
      <c r="Q222" s="135">
        <f t="shared" si="3"/>
        <v>6150891.4499999983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1587078.7199999997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v>8754057.0700000003</v>
      </c>
      <c r="F223" s="136">
        <v>2767562.05</v>
      </c>
      <c r="G223" s="136">
        <v>22369035.719999995</v>
      </c>
      <c r="H223" s="136">
        <v>50275330.629999995</v>
      </c>
      <c r="I223" s="136">
        <v>3791710.31</v>
      </c>
      <c r="J223" s="136">
        <v>15053355.640000001</v>
      </c>
      <c r="K223" s="136">
        <v>7440257.1800000006</v>
      </c>
      <c r="L223" s="136">
        <v>2556857.9899999998</v>
      </c>
      <c r="M223" s="136">
        <v>21761519.809999999</v>
      </c>
      <c r="N223" s="136">
        <v>15575881.250000002</v>
      </c>
      <c r="O223" s="136">
        <v>7681775.6400000006</v>
      </c>
      <c r="P223" s="136">
        <v>20272660.710000001</v>
      </c>
      <c r="Q223" s="135">
        <f t="shared" si="3"/>
        <v>178300004.00000003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33890654.839999996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8754057.0700000003</v>
      </c>
      <c r="F224" s="100">
        <v>2767562.05</v>
      </c>
      <c r="G224" s="100">
        <v>22369035.719999995</v>
      </c>
      <c r="H224" s="100">
        <v>50275330.629999995</v>
      </c>
      <c r="I224" s="100">
        <v>3791710.31</v>
      </c>
      <c r="J224" s="100">
        <v>15053355.640000001</v>
      </c>
      <c r="K224" s="100">
        <v>7440257.1800000006</v>
      </c>
      <c r="L224" s="100">
        <v>2556857.9899999998</v>
      </c>
      <c r="M224" s="100">
        <v>21761519.809999999</v>
      </c>
      <c r="N224" s="100">
        <v>15575881.250000002</v>
      </c>
      <c r="O224" s="100">
        <v>7681775.6400000006</v>
      </c>
      <c r="P224" s="100">
        <v>20272660.710000001</v>
      </c>
      <c r="Q224" s="135">
        <f t="shared" si="3"/>
        <v>178300004.00000003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33890654.839999996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5">
        <f t="shared" si="3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3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v>7253053.25</v>
      </c>
      <c r="F227" s="135">
        <v>5636368.8699999936</v>
      </c>
      <c r="G227" s="135">
        <v>6834583.3300000001</v>
      </c>
      <c r="H227" s="135">
        <v>7773865.9100000057</v>
      </c>
      <c r="I227" s="135">
        <v>6050106.3300000019</v>
      </c>
      <c r="J227" s="135">
        <v>8872028.2499999963</v>
      </c>
      <c r="K227" s="135">
        <v>6575508.0100000026</v>
      </c>
      <c r="L227" s="135">
        <v>6178876.8500000043</v>
      </c>
      <c r="M227" s="135">
        <v>7304348.8899999997</v>
      </c>
      <c r="N227" s="135">
        <v>6538943.3900000053</v>
      </c>
      <c r="O227" s="135">
        <v>6621949.9899999974</v>
      </c>
      <c r="P227" s="135">
        <v>11002908.800000004</v>
      </c>
      <c r="Q227" s="135">
        <f t="shared" si="3"/>
        <v>86642541.870000005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19724005.449999996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v>7205184.1900000004</v>
      </c>
      <c r="F228" s="136">
        <v>5552801.3699999936</v>
      </c>
      <c r="G228" s="136">
        <v>6780376.54</v>
      </c>
      <c r="H228" s="136">
        <v>7727629.3500000061</v>
      </c>
      <c r="I228" s="136">
        <v>6007366.7600000016</v>
      </c>
      <c r="J228" s="136">
        <v>8824344.5199999958</v>
      </c>
      <c r="K228" s="136">
        <v>6520328.240000003</v>
      </c>
      <c r="L228" s="136">
        <v>6135340.3300000047</v>
      </c>
      <c r="M228" s="136">
        <v>7261944.1099999994</v>
      </c>
      <c r="N228" s="136">
        <v>6493097.9900000049</v>
      </c>
      <c r="O228" s="136">
        <v>6579037.2399999974</v>
      </c>
      <c r="P228" s="136">
        <v>10932992.580000004</v>
      </c>
      <c r="Q228" s="135">
        <f t="shared" si="3"/>
        <v>86020443.219999999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19538362.099999994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7205184.1900000004</v>
      </c>
      <c r="F229" s="100">
        <v>5552801.3699999936</v>
      </c>
      <c r="G229" s="100">
        <v>6780376.54</v>
      </c>
      <c r="H229" s="100">
        <v>7727629.3500000061</v>
      </c>
      <c r="I229" s="100">
        <v>6007366.7600000016</v>
      </c>
      <c r="J229" s="100">
        <v>8824344.5199999958</v>
      </c>
      <c r="K229" s="100">
        <v>6520328.240000003</v>
      </c>
      <c r="L229" s="100">
        <v>6135340.3300000047</v>
      </c>
      <c r="M229" s="100">
        <v>7261944.1099999994</v>
      </c>
      <c r="N229" s="100">
        <v>6493097.9900000049</v>
      </c>
      <c r="O229" s="100">
        <v>6579037.2399999974</v>
      </c>
      <c r="P229" s="100">
        <v>10932992.580000004</v>
      </c>
      <c r="Q229" s="135">
        <f t="shared" si="3"/>
        <v>86020443.219999999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19538362.099999994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3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3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3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3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3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3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v>47869.060000000005</v>
      </c>
      <c r="F236" s="136">
        <v>83567.500000000015</v>
      </c>
      <c r="G236" s="136">
        <v>54206.790000000008</v>
      </c>
      <c r="H236" s="136">
        <v>46236.56</v>
      </c>
      <c r="I236" s="136">
        <v>42739.570000000022</v>
      </c>
      <c r="J236" s="136">
        <v>47683.729999999996</v>
      </c>
      <c r="K236" s="136">
        <v>55179.770000000004</v>
      </c>
      <c r="L236" s="136">
        <v>43536.51999999999</v>
      </c>
      <c r="M236" s="136">
        <v>42404.780000000021</v>
      </c>
      <c r="N236" s="136">
        <v>45845.399999999994</v>
      </c>
      <c r="O236" s="136">
        <v>42912.75</v>
      </c>
      <c r="P236" s="136">
        <v>69916.22</v>
      </c>
      <c r="Q236" s="135">
        <f t="shared" ref="Q236:Q267" si="4">SUM(E236:P236)</f>
        <v>622098.65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185643.35000000003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47869.060000000005</v>
      </c>
      <c r="F237" s="100">
        <v>83567.500000000015</v>
      </c>
      <c r="G237" s="100">
        <v>54206.790000000008</v>
      </c>
      <c r="H237" s="100">
        <v>46236.56</v>
      </c>
      <c r="I237" s="100">
        <v>42739.570000000022</v>
      </c>
      <c r="J237" s="100">
        <v>47683.729999999996</v>
      </c>
      <c r="K237" s="100">
        <v>55179.770000000004</v>
      </c>
      <c r="L237" s="100">
        <v>43536.51999999999</v>
      </c>
      <c r="M237" s="100">
        <v>42404.780000000021</v>
      </c>
      <c r="N237" s="100">
        <v>45845.399999999994</v>
      </c>
      <c r="O237" s="100">
        <v>42912.75</v>
      </c>
      <c r="P237" s="100">
        <v>69916.22</v>
      </c>
      <c r="Q237" s="135">
        <f t="shared" si="4"/>
        <v>622098.65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185643.35000000003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v>20823177.440000009</v>
      </c>
      <c r="F238" s="135">
        <v>19153378.899999972</v>
      </c>
      <c r="G238" s="135">
        <v>20919579.189999986</v>
      </c>
      <c r="H238" s="135">
        <v>21272832.239999991</v>
      </c>
      <c r="I238" s="135">
        <v>18688839.449999988</v>
      </c>
      <c r="J238" s="135">
        <v>21169684.369999994</v>
      </c>
      <c r="K238" s="135">
        <v>19848982.339999977</v>
      </c>
      <c r="L238" s="135">
        <v>18751785.05999998</v>
      </c>
      <c r="M238" s="135">
        <v>20933808.499999985</v>
      </c>
      <c r="N238" s="135">
        <v>19483227.409999993</v>
      </c>
      <c r="O238" s="135">
        <v>20014117.949999977</v>
      </c>
      <c r="P238" s="135">
        <v>29088237.399999976</v>
      </c>
      <c r="Q238" s="135">
        <f t="shared" si="4"/>
        <v>250147650.24999985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60896135.529999971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v>11979393.170000004</v>
      </c>
      <c r="F239" s="136">
        <v>11273762.77</v>
      </c>
      <c r="G239" s="136">
        <v>12323346.609999996</v>
      </c>
      <c r="H239" s="136">
        <v>11841653.76</v>
      </c>
      <c r="I239" s="136">
        <v>10897242.239999998</v>
      </c>
      <c r="J239" s="136">
        <v>11818630.550000006</v>
      </c>
      <c r="K239" s="136">
        <v>11166459.590000004</v>
      </c>
      <c r="L239" s="136">
        <v>10916390.269999996</v>
      </c>
      <c r="M239" s="136">
        <v>11751987.400000002</v>
      </c>
      <c r="N239" s="136">
        <v>11270315.550000004</v>
      </c>
      <c r="O239" s="136">
        <v>11621759.200000005</v>
      </c>
      <c r="P239" s="136">
        <v>16483085.140000002</v>
      </c>
      <c r="Q239" s="135">
        <f t="shared" si="4"/>
        <v>143344026.25000003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35576502.549999997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11979393.170000004</v>
      </c>
      <c r="F240" s="100">
        <v>11273762.77</v>
      </c>
      <c r="G240" s="100">
        <v>12323346.609999996</v>
      </c>
      <c r="H240" s="100">
        <v>11841653.76</v>
      </c>
      <c r="I240" s="100">
        <v>10897242.239999998</v>
      </c>
      <c r="J240" s="100">
        <v>11818630.550000006</v>
      </c>
      <c r="K240" s="100">
        <v>11166459.590000004</v>
      </c>
      <c r="L240" s="100">
        <v>10916390.269999996</v>
      </c>
      <c r="M240" s="100">
        <v>11751987.400000002</v>
      </c>
      <c r="N240" s="100">
        <v>11270315.550000004</v>
      </c>
      <c r="O240" s="100">
        <v>11621759.200000005</v>
      </c>
      <c r="P240" s="100">
        <v>16483085.140000002</v>
      </c>
      <c r="Q240" s="135">
        <f t="shared" si="4"/>
        <v>143344026.25000003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35576502.549999997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4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4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v>4557010.4500000095</v>
      </c>
      <c r="F243" s="136">
        <v>4170743.8399999747</v>
      </c>
      <c r="G243" s="136">
        <v>4358648.4699999942</v>
      </c>
      <c r="H243" s="136">
        <v>4604262.77999999</v>
      </c>
      <c r="I243" s="136">
        <v>4207469.4199999915</v>
      </c>
      <c r="J243" s="136">
        <v>4671538.3299999908</v>
      </c>
      <c r="K243" s="136">
        <v>4376021.3599999761</v>
      </c>
      <c r="L243" s="136">
        <v>4118820.3899999852</v>
      </c>
      <c r="M243" s="136">
        <v>4448995.1899999818</v>
      </c>
      <c r="N243" s="136">
        <v>4382648.1899999911</v>
      </c>
      <c r="O243" s="136">
        <v>4451106.6999999713</v>
      </c>
      <c r="P243" s="136">
        <v>5729843.579999974</v>
      </c>
      <c r="Q243" s="135">
        <f t="shared" si="4"/>
        <v>54077108.699999832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13086402.759999979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4557010.4500000095</v>
      </c>
      <c r="F244" s="100">
        <v>4170743.8399999747</v>
      </c>
      <c r="G244" s="100">
        <v>4358648.4699999942</v>
      </c>
      <c r="H244" s="100">
        <v>4604262.77999999</v>
      </c>
      <c r="I244" s="100">
        <v>4207469.4199999915</v>
      </c>
      <c r="J244" s="100">
        <v>4671538.3299999908</v>
      </c>
      <c r="K244" s="100">
        <v>4376021.3599999761</v>
      </c>
      <c r="L244" s="100">
        <v>4118820.3899999852</v>
      </c>
      <c r="M244" s="100">
        <v>4448995.1899999818</v>
      </c>
      <c r="N244" s="100">
        <v>4382648.1899999911</v>
      </c>
      <c r="O244" s="100">
        <v>4451106.6999999713</v>
      </c>
      <c r="P244" s="100">
        <v>5729843.579999974</v>
      </c>
      <c r="Q244" s="135">
        <f t="shared" si="4"/>
        <v>54077108.699999832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13086402.759999979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v>1467791.13</v>
      </c>
      <c r="F245" s="136">
        <v>1498398.1899999995</v>
      </c>
      <c r="G245" s="136">
        <v>1490008.1800000004</v>
      </c>
      <c r="H245" s="136">
        <v>1461028.5600000003</v>
      </c>
      <c r="I245" s="136">
        <v>1216289.6800000004</v>
      </c>
      <c r="J245" s="136">
        <v>1347563.1599999997</v>
      </c>
      <c r="K245" s="136">
        <v>1226410.9099999999</v>
      </c>
      <c r="L245" s="136">
        <v>1223250.1199999999</v>
      </c>
      <c r="M245" s="136">
        <v>1311502.3</v>
      </c>
      <c r="N245" s="136">
        <v>1215900.1799999995</v>
      </c>
      <c r="O245" s="136">
        <v>1231784.2399999995</v>
      </c>
      <c r="P245" s="136">
        <v>1605331.580000001</v>
      </c>
      <c r="Q245" s="135">
        <f t="shared" si="4"/>
        <v>16295258.23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4456197.5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1467791.13</v>
      </c>
      <c r="F246" s="100">
        <v>1498398.1899999995</v>
      </c>
      <c r="G246" s="100">
        <v>1490008.1800000004</v>
      </c>
      <c r="H246" s="100">
        <v>1461028.5600000003</v>
      </c>
      <c r="I246" s="100">
        <v>1216289.6800000004</v>
      </c>
      <c r="J246" s="100">
        <v>1347563.1599999997</v>
      </c>
      <c r="K246" s="100">
        <v>1226410.9099999999</v>
      </c>
      <c r="L246" s="100">
        <v>1223250.1199999999</v>
      </c>
      <c r="M246" s="100">
        <v>1311502.3</v>
      </c>
      <c r="N246" s="100">
        <v>1215900.1799999995</v>
      </c>
      <c r="O246" s="100">
        <v>1231784.2399999995</v>
      </c>
      <c r="P246" s="100">
        <v>1605331.580000001</v>
      </c>
      <c r="Q246" s="135">
        <f t="shared" si="4"/>
        <v>16295258.23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4456197.5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4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4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v>2818982.689999999</v>
      </c>
      <c r="F249" s="136">
        <v>2210474.0999999992</v>
      </c>
      <c r="G249" s="136">
        <v>2747575.9299999964</v>
      </c>
      <c r="H249" s="136">
        <v>3365887.1400000011</v>
      </c>
      <c r="I249" s="136">
        <v>2367838.1100000008</v>
      </c>
      <c r="J249" s="136">
        <v>3331952.3299999968</v>
      </c>
      <c r="K249" s="136">
        <v>3080090.4799999981</v>
      </c>
      <c r="L249" s="136">
        <v>2493324.2799999998</v>
      </c>
      <c r="M249" s="136">
        <v>3421323.609999998</v>
      </c>
      <c r="N249" s="136">
        <v>2614363.4899999993</v>
      </c>
      <c r="O249" s="136">
        <v>2709467.8100000019</v>
      </c>
      <c r="P249" s="136">
        <v>5269977.0999999968</v>
      </c>
      <c r="Q249" s="135">
        <f t="shared" si="4"/>
        <v>36431257.069999985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7777032.7199999951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2818982.689999999</v>
      </c>
      <c r="F250" s="100">
        <v>2210474.0999999992</v>
      </c>
      <c r="G250" s="100">
        <v>2747575.9299999964</v>
      </c>
      <c r="H250" s="100">
        <v>3365887.1400000011</v>
      </c>
      <c r="I250" s="100">
        <v>2367838.1100000008</v>
      </c>
      <c r="J250" s="100">
        <v>3331952.3299999968</v>
      </c>
      <c r="K250" s="100">
        <v>3080090.4799999981</v>
      </c>
      <c r="L250" s="100">
        <v>2493324.2799999998</v>
      </c>
      <c r="M250" s="100">
        <v>3421323.609999998</v>
      </c>
      <c r="N250" s="100">
        <v>2614363.4899999993</v>
      </c>
      <c r="O250" s="100">
        <v>2709467.8100000019</v>
      </c>
      <c r="P250" s="100">
        <v>5269977.0999999968</v>
      </c>
      <c r="Q250" s="135">
        <f t="shared" si="4"/>
        <v>36431257.069999985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7777032.7199999951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v>35273515.00999999</v>
      </c>
      <c r="F251" s="135">
        <v>27854542.210000008</v>
      </c>
      <c r="G251" s="135">
        <v>32566084.18</v>
      </c>
      <c r="H251" s="135">
        <v>33471091.750000004</v>
      </c>
      <c r="I251" s="135">
        <v>29025839.390000008</v>
      </c>
      <c r="J251" s="135">
        <v>32743452.820000008</v>
      </c>
      <c r="K251" s="135">
        <v>36983259.120000005</v>
      </c>
      <c r="L251" s="135">
        <v>32766619.300000004</v>
      </c>
      <c r="M251" s="135">
        <v>34142483.060000002</v>
      </c>
      <c r="N251" s="135">
        <v>39913841.420000002</v>
      </c>
      <c r="O251" s="135">
        <v>39835870.810000002</v>
      </c>
      <c r="P251" s="135">
        <v>58105492.409999967</v>
      </c>
      <c r="Q251" s="135">
        <f t="shared" si="4"/>
        <v>432682091.48000002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95694141.400000006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v>3826307.8600000017</v>
      </c>
      <c r="F252" s="136">
        <v>2379565.7100000028</v>
      </c>
      <c r="G252" s="136">
        <v>4705605.0499999877</v>
      </c>
      <c r="H252" s="136">
        <v>3597541.2699999972</v>
      </c>
      <c r="I252" s="136">
        <v>2612342.3600000022</v>
      </c>
      <c r="J252" s="136">
        <v>3970321.6699999981</v>
      </c>
      <c r="K252" s="136">
        <v>4146581.8299999963</v>
      </c>
      <c r="L252" s="136">
        <v>3959530.8499999982</v>
      </c>
      <c r="M252" s="136">
        <v>7279543.8299999982</v>
      </c>
      <c r="N252" s="136">
        <v>7667217.3299999954</v>
      </c>
      <c r="O252" s="136">
        <v>7597892.4999999981</v>
      </c>
      <c r="P252" s="136">
        <v>12199817.719999995</v>
      </c>
      <c r="Q252" s="135">
        <f t="shared" si="4"/>
        <v>63942267.979999974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10911478.619999992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3826307.8600000017</v>
      </c>
      <c r="F253" s="100">
        <v>2379565.7100000028</v>
      </c>
      <c r="G253" s="100">
        <v>4705605.0499999877</v>
      </c>
      <c r="H253" s="100">
        <v>3597541.2699999972</v>
      </c>
      <c r="I253" s="100">
        <v>2612342.3600000022</v>
      </c>
      <c r="J253" s="100">
        <v>3970321.6699999981</v>
      </c>
      <c r="K253" s="100">
        <v>4146581.8299999963</v>
      </c>
      <c r="L253" s="100">
        <v>3959530.8499999982</v>
      </c>
      <c r="M253" s="100">
        <v>7279543.8299999982</v>
      </c>
      <c r="N253" s="100">
        <v>7667217.3299999954</v>
      </c>
      <c r="O253" s="100">
        <v>7597892.4999999981</v>
      </c>
      <c r="P253" s="100">
        <v>12199817.719999995</v>
      </c>
      <c r="Q253" s="135">
        <f t="shared" si="4"/>
        <v>63942267.979999974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10911478.619999992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4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v>3740232.4499999983</v>
      </c>
      <c r="F255" s="136">
        <v>1277869.21</v>
      </c>
      <c r="G255" s="136">
        <v>1706954.370000001</v>
      </c>
      <c r="H255" s="136">
        <v>3320194.8099999982</v>
      </c>
      <c r="I255" s="136">
        <v>1428004.8199999998</v>
      </c>
      <c r="J255" s="136">
        <v>2494429.0900000008</v>
      </c>
      <c r="K255" s="136">
        <v>5243855.5199999996</v>
      </c>
      <c r="L255" s="136">
        <v>3393330.3299999991</v>
      </c>
      <c r="M255" s="136">
        <v>1853507.5400000014</v>
      </c>
      <c r="N255" s="136">
        <v>4645510.2400000012</v>
      </c>
      <c r="O255" s="136">
        <v>5023552.3700000029</v>
      </c>
      <c r="P255" s="136">
        <v>10624208.840000004</v>
      </c>
      <c r="Q255" s="135">
        <f t="shared" si="4"/>
        <v>44751649.590000011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6725056.0299999993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3562648.4299999983</v>
      </c>
      <c r="F256" s="100">
        <v>1213866.2899999998</v>
      </c>
      <c r="G256" s="100">
        <v>1619105.2400000012</v>
      </c>
      <c r="H256" s="100">
        <v>3186122.5099999979</v>
      </c>
      <c r="I256" s="100">
        <v>1325172.02</v>
      </c>
      <c r="J256" s="100">
        <v>2367310.3600000008</v>
      </c>
      <c r="K256" s="100">
        <v>5118007.47</v>
      </c>
      <c r="L256" s="100">
        <v>3291454.9299999988</v>
      </c>
      <c r="M256" s="100">
        <v>1745197.4900000014</v>
      </c>
      <c r="N256" s="100">
        <v>4351920.830000001</v>
      </c>
      <c r="O256" s="100">
        <v>4791978.0100000035</v>
      </c>
      <c r="P256" s="100">
        <v>10050296.250000004</v>
      </c>
      <c r="Q256" s="135">
        <f t="shared" si="4"/>
        <v>42623079.830000013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6395619.959999999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28686.98</v>
      </c>
      <c r="F257" s="100">
        <v>18770.560000000001</v>
      </c>
      <c r="G257" s="100">
        <v>22671.179999999993</v>
      </c>
      <c r="H257" s="100">
        <v>27366.450000000004</v>
      </c>
      <c r="I257" s="100">
        <v>28739.43</v>
      </c>
      <c r="J257" s="100">
        <v>26120.919999999995</v>
      </c>
      <c r="K257" s="100">
        <v>22707.449999999993</v>
      </c>
      <c r="L257" s="100">
        <v>21914.910000000007</v>
      </c>
      <c r="M257" s="100">
        <v>29891.26</v>
      </c>
      <c r="N257" s="100">
        <v>31706.61</v>
      </c>
      <c r="O257" s="100">
        <v>29476.18</v>
      </c>
      <c r="P257" s="100">
        <v>55275.390000000007</v>
      </c>
      <c r="Q257" s="135">
        <f t="shared" si="4"/>
        <v>343327.32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70128.72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148897.03999999998</v>
      </c>
      <c r="F258" s="100">
        <v>45232.36</v>
      </c>
      <c r="G258" s="100">
        <v>65177.950000000004</v>
      </c>
      <c r="H258" s="100">
        <v>106705.84999999999</v>
      </c>
      <c r="I258" s="100">
        <v>74093.37</v>
      </c>
      <c r="J258" s="100">
        <v>100997.81000000001</v>
      </c>
      <c r="K258" s="100">
        <v>103140.59999999999</v>
      </c>
      <c r="L258" s="100">
        <v>79960.49000000002</v>
      </c>
      <c r="M258" s="100">
        <v>78418.789999999964</v>
      </c>
      <c r="N258" s="100">
        <v>261882.8</v>
      </c>
      <c r="O258" s="100">
        <v>202098.18000000002</v>
      </c>
      <c r="P258" s="100">
        <v>518637.19999999995</v>
      </c>
      <c r="Q258" s="135">
        <f t="shared" si="4"/>
        <v>1785242.4399999997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259307.34999999998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v>50934.770000000019</v>
      </c>
      <c r="F259" s="136">
        <v>34344.969999999987</v>
      </c>
      <c r="G259" s="136">
        <v>40235.849999999984</v>
      </c>
      <c r="H259" s="136">
        <v>46678.42</v>
      </c>
      <c r="I259" s="136">
        <v>40908.819999999985</v>
      </c>
      <c r="J259" s="136">
        <v>47555.929999999993</v>
      </c>
      <c r="K259" s="136">
        <v>44661.12000000001</v>
      </c>
      <c r="L259" s="136">
        <v>38479.06</v>
      </c>
      <c r="M259" s="136">
        <v>44502.239999999998</v>
      </c>
      <c r="N259" s="136">
        <v>47573.419999999969</v>
      </c>
      <c r="O259" s="136">
        <v>45880.469999999994</v>
      </c>
      <c r="P259" s="136">
        <v>97762.98</v>
      </c>
      <c r="Q259" s="135">
        <f t="shared" si="4"/>
        <v>579518.04999999993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125515.59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4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50934.770000000019</v>
      </c>
      <c r="F261" s="100">
        <v>34344.969999999987</v>
      </c>
      <c r="G261" s="100">
        <v>40235.849999999984</v>
      </c>
      <c r="H261" s="100">
        <v>46678.42</v>
      </c>
      <c r="I261" s="100">
        <v>40908.819999999985</v>
      </c>
      <c r="J261" s="100">
        <v>47555.929999999993</v>
      </c>
      <c r="K261" s="100">
        <v>44661.12000000001</v>
      </c>
      <c r="L261" s="100">
        <v>38479.06</v>
      </c>
      <c r="M261" s="100">
        <v>44502.239999999998</v>
      </c>
      <c r="N261" s="100">
        <v>47573.419999999969</v>
      </c>
      <c r="O261" s="100">
        <v>45880.469999999994</v>
      </c>
      <c r="P261" s="100">
        <v>97762.98</v>
      </c>
      <c r="Q261" s="135">
        <f t="shared" si="4"/>
        <v>579518.04999999993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125515.59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4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4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4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4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v>355173.89000000007</v>
      </c>
      <c r="F266" s="136">
        <v>133622.25000000003</v>
      </c>
      <c r="G266" s="136">
        <v>249816.83999999997</v>
      </c>
      <c r="H266" s="136">
        <v>417561.57</v>
      </c>
      <c r="I266" s="136">
        <v>333476.29000000004</v>
      </c>
      <c r="J266" s="136">
        <v>314563.37000000011</v>
      </c>
      <c r="K266" s="136">
        <v>239415.99999999994</v>
      </c>
      <c r="L266" s="136">
        <v>222360.74000000002</v>
      </c>
      <c r="M266" s="136">
        <v>468454.23000000004</v>
      </c>
      <c r="N266" s="136">
        <v>394961.09999999992</v>
      </c>
      <c r="O266" s="136">
        <v>339222.81000000006</v>
      </c>
      <c r="P266" s="136">
        <v>977757.69999999984</v>
      </c>
      <c r="Q266" s="135">
        <f t="shared" si="4"/>
        <v>4446386.79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738612.9800000001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4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5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355173.89000000007</v>
      </c>
      <c r="F269" s="100">
        <v>133622.25000000003</v>
      </c>
      <c r="G269" s="100">
        <v>249816.83999999997</v>
      </c>
      <c r="H269" s="100">
        <v>417561.57</v>
      </c>
      <c r="I269" s="100">
        <v>333476.29000000004</v>
      </c>
      <c r="J269" s="100">
        <v>314563.37000000011</v>
      </c>
      <c r="K269" s="100">
        <v>239415.99999999994</v>
      </c>
      <c r="L269" s="100">
        <v>222360.74000000002</v>
      </c>
      <c r="M269" s="100">
        <v>468454.23000000004</v>
      </c>
      <c r="N269" s="100">
        <v>394961.09999999992</v>
      </c>
      <c r="O269" s="100">
        <v>339222.81000000006</v>
      </c>
      <c r="P269" s="100">
        <v>977757.69999999984</v>
      </c>
      <c r="Q269" s="135">
        <f t="shared" si="5"/>
        <v>4446386.79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738612.9800000001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v>20937776.54999999</v>
      </c>
      <c r="F270" s="136">
        <v>18547576.000000004</v>
      </c>
      <c r="G270" s="136">
        <v>20050911.330000006</v>
      </c>
      <c r="H270" s="136">
        <v>19668915.870000005</v>
      </c>
      <c r="I270" s="136">
        <v>19111249.000000004</v>
      </c>
      <c r="J270" s="136">
        <v>19638462.340000007</v>
      </c>
      <c r="K270" s="136">
        <v>19593390.240000006</v>
      </c>
      <c r="L270" s="136">
        <v>19330461.610000003</v>
      </c>
      <c r="M270" s="136">
        <v>18849369.930000003</v>
      </c>
      <c r="N270" s="136">
        <v>21368829.190000005</v>
      </c>
      <c r="O270" s="136">
        <v>20503383.240000002</v>
      </c>
      <c r="P270" s="136">
        <v>26684774.43999996</v>
      </c>
      <c r="Q270" s="135">
        <f t="shared" si="5"/>
        <v>244285099.74000001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59536263.880000003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17855260.769999988</v>
      </c>
      <c r="F271" s="100">
        <v>17376250.680000003</v>
      </c>
      <c r="G271" s="100">
        <v>17137900.760000005</v>
      </c>
      <c r="H271" s="100">
        <v>17130329.060000006</v>
      </c>
      <c r="I271" s="100">
        <v>17110850.220000006</v>
      </c>
      <c r="J271" s="100">
        <v>17146855.060000006</v>
      </c>
      <c r="K271" s="100">
        <v>17124778.430000003</v>
      </c>
      <c r="L271" s="100">
        <v>17110193.290000003</v>
      </c>
      <c r="M271" s="100">
        <v>17100353.690000005</v>
      </c>
      <c r="N271" s="100">
        <v>17025203.010000005</v>
      </c>
      <c r="O271" s="100">
        <v>16848545.180000003</v>
      </c>
      <c r="P271" s="100">
        <v>17063209.969999962</v>
      </c>
      <c r="Q271" s="135">
        <f t="shared" si="5"/>
        <v>206029730.12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52369412.209999993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185096.57999999996</v>
      </c>
      <c r="F272" s="100">
        <v>283624.5900000002</v>
      </c>
      <c r="G272" s="100">
        <v>275404.97000000003</v>
      </c>
      <c r="H272" s="100">
        <v>300765.52</v>
      </c>
      <c r="I272" s="100">
        <v>254203.51999999996</v>
      </c>
      <c r="J272" s="100">
        <v>377231.75999999995</v>
      </c>
      <c r="K272" s="100">
        <v>281879.59000000003</v>
      </c>
      <c r="L272" s="100">
        <v>289928.36</v>
      </c>
      <c r="M272" s="100">
        <v>291059.13</v>
      </c>
      <c r="N272" s="100">
        <v>254075.74999999994</v>
      </c>
      <c r="O272" s="100">
        <v>276025.98000000004</v>
      </c>
      <c r="P272" s="100">
        <v>449230.24999999994</v>
      </c>
      <c r="Q272" s="135">
        <f t="shared" si="5"/>
        <v>3518526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744126.14000000013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2384198.9000000008</v>
      </c>
      <c r="F273" s="100">
        <v>766573.59000000008</v>
      </c>
      <c r="G273" s="100">
        <v>2481162.46</v>
      </c>
      <c r="H273" s="100">
        <v>1900201.66</v>
      </c>
      <c r="I273" s="100">
        <v>1583217.18</v>
      </c>
      <c r="J273" s="100">
        <v>1919821.6100000008</v>
      </c>
      <c r="K273" s="100">
        <v>1845594.9200000016</v>
      </c>
      <c r="L273" s="100">
        <v>1669146.8600000008</v>
      </c>
      <c r="M273" s="100">
        <v>1261303.2700000009</v>
      </c>
      <c r="N273" s="100">
        <v>3054760.1599999992</v>
      </c>
      <c r="O273" s="100">
        <v>2603066.3599999989</v>
      </c>
      <c r="P273" s="100">
        <v>7141340.1499999976</v>
      </c>
      <c r="Q273" s="135">
        <f t="shared" si="5"/>
        <v>28610387.120000005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5631934.9500000011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513220.3</v>
      </c>
      <c r="F274" s="100">
        <v>121127.14</v>
      </c>
      <c r="G274" s="100">
        <v>156443.14000000001</v>
      </c>
      <c r="H274" s="100">
        <v>337619.63</v>
      </c>
      <c r="I274" s="100">
        <v>162978.07999999999</v>
      </c>
      <c r="J274" s="100">
        <v>194553.90999999997</v>
      </c>
      <c r="K274" s="100">
        <v>341137.3</v>
      </c>
      <c r="L274" s="100">
        <v>261193.10000000003</v>
      </c>
      <c r="M274" s="100">
        <v>196653.84</v>
      </c>
      <c r="N274" s="100">
        <v>1034790.27</v>
      </c>
      <c r="O274" s="100">
        <v>775745.72</v>
      </c>
      <c r="P274" s="100">
        <v>2030994.07</v>
      </c>
      <c r="Q274" s="135">
        <f t="shared" si="5"/>
        <v>6126456.5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790790.58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5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v>1798333.37</v>
      </c>
      <c r="F276" s="136">
        <v>1798333.33</v>
      </c>
      <c r="G276" s="136">
        <v>1798333.33</v>
      </c>
      <c r="H276" s="136">
        <v>1798333.33</v>
      </c>
      <c r="I276" s="136">
        <v>1798333.33</v>
      </c>
      <c r="J276" s="136">
        <v>1798333.33</v>
      </c>
      <c r="K276" s="136">
        <v>1798333.33</v>
      </c>
      <c r="L276" s="136">
        <v>1798333.33</v>
      </c>
      <c r="M276" s="136">
        <v>1798333.33</v>
      </c>
      <c r="N276" s="136">
        <v>1798333.33</v>
      </c>
      <c r="O276" s="136">
        <v>1798333.33</v>
      </c>
      <c r="P276" s="136">
        <v>1798333.33</v>
      </c>
      <c r="Q276" s="135">
        <f t="shared" si="5"/>
        <v>21580000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5395000.0300000003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1798333.37</v>
      </c>
      <c r="F277" s="100">
        <v>1798333.33</v>
      </c>
      <c r="G277" s="100">
        <v>1798333.33</v>
      </c>
      <c r="H277" s="100">
        <v>1798333.33</v>
      </c>
      <c r="I277" s="100">
        <v>1798333.33</v>
      </c>
      <c r="J277" s="100">
        <v>1798333.33</v>
      </c>
      <c r="K277" s="100">
        <v>1798333.33</v>
      </c>
      <c r="L277" s="100">
        <v>1798333.33</v>
      </c>
      <c r="M277" s="100">
        <v>1798333.33</v>
      </c>
      <c r="N277" s="100">
        <v>1798333.33</v>
      </c>
      <c r="O277" s="100">
        <v>1798333.33</v>
      </c>
      <c r="P277" s="100">
        <v>1798333.33</v>
      </c>
      <c r="Q277" s="135">
        <f t="shared" si="5"/>
        <v>21580000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5395000.0300000003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v>3037886.6000000015</v>
      </c>
      <c r="F278" s="136">
        <v>2770253.5300000017</v>
      </c>
      <c r="G278" s="136">
        <v>2845740.5900000017</v>
      </c>
      <c r="H278" s="136">
        <v>2857295.0000000019</v>
      </c>
      <c r="I278" s="136">
        <v>2806907.5500000017</v>
      </c>
      <c r="J278" s="136">
        <v>2931370.7600000016</v>
      </c>
      <c r="K278" s="136">
        <v>2881634.1400000015</v>
      </c>
      <c r="L278" s="136">
        <v>2846575.5500000017</v>
      </c>
      <c r="M278" s="136">
        <v>2862190.3400000017</v>
      </c>
      <c r="N278" s="136">
        <v>2906679.2600000016</v>
      </c>
      <c r="O278" s="136">
        <v>2791188.8200000017</v>
      </c>
      <c r="P278" s="136">
        <v>3253149.0900000026</v>
      </c>
      <c r="Q278" s="135">
        <f t="shared" si="5"/>
        <v>34790871.230000012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8653880.7200000044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5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5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1969436.4500000018</v>
      </c>
      <c r="F281" s="100">
        <v>1833525.4600000016</v>
      </c>
      <c r="G281" s="100">
        <v>1920754.7500000016</v>
      </c>
      <c r="H281" s="100">
        <v>1930997.0400000017</v>
      </c>
      <c r="I281" s="100">
        <v>1881582.1800000016</v>
      </c>
      <c r="J281" s="100">
        <v>2003109.9500000016</v>
      </c>
      <c r="K281" s="100">
        <v>1973642.7900000017</v>
      </c>
      <c r="L281" s="100">
        <v>1945841.7200000016</v>
      </c>
      <c r="M281" s="100">
        <v>1959522.5400000017</v>
      </c>
      <c r="N281" s="100">
        <v>2002831.9000000018</v>
      </c>
      <c r="O281" s="100">
        <v>1888955.2500000016</v>
      </c>
      <c r="P281" s="100">
        <v>2335131.3800000027</v>
      </c>
      <c r="Q281" s="135">
        <f t="shared" si="5"/>
        <v>23645331.410000019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5723716.6600000048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1068450.1499999997</v>
      </c>
      <c r="F282" s="100">
        <v>936728.07000000007</v>
      </c>
      <c r="G282" s="100">
        <v>924985.84</v>
      </c>
      <c r="H282" s="100">
        <v>926297.96</v>
      </c>
      <c r="I282" s="100">
        <v>925325.37</v>
      </c>
      <c r="J282" s="100">
        <v>928260.81</v>
      </c>
      <c r="K282" s="100">
        <v>907991.35000000009</v>
      </c>
      <c r="L282" s="100">
        <v>900733.83000000007</v>
      </c>
      <c r="M282" s="100">
        <v>902667.8</v>
      </c>
      <c r="N282" s="100">
        <v>903847.3600000001</v>
      </c>
      <c r="O282" s="100">
        <v>902233.57000000007</v>
      </c>
      <c r="P282" s="100">
        <v>918017.70999999985</v>
      </c>
      <c r="Q282" s="135">
        <f t="shared" si="5"/>
        <v>11145539.819999998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2930164.0599999996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v>649489.29999999993</v>
      </c>
      <c r="F283" s="136">
        <v>604636.79</v>
      </c>
      <c r="G283" s="136">
        <v>716903.84</v>
      </c>
      <c r="H283" s="136">
        <v>659415.87999999989</v>
      </c>
      <c r="I283" s="136">
        <v>630244.61999999988</v>
      </c>
      <c r="J283" s="136">
        <v>668778.53</v>
      </c>
      <c r="K283" s="136">
        <v>643214.84</v>
      </c>
      <c r="L283" s="136">
        <v>619417.16</v>
      </c>
      <c r="M283" s="136">
        <v>658604.6100000001</v>
      </c>
      <c r="N283" s="136">
        <v>635906.68999999994</v>
      </c>
      <c r="O283" s="136">
        <v>644921.51000000013</v>
      </c>
      <c r="P283" s="136">
        <v>731643.36</v>
      </c>
      <c r="Q283" s="135">
        <f t="shared" si="5"/>
        <v>7863177.1299999999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1971029.9299999997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5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608077.19999999995</v>
      </c>
      <c r="F285" s="100">
        <v>564035.57000000007</v>
      </c>
      <c r="G285" s="100">
        <v>620333.84</v>
      </c>
      <c r="H285" s="100">
        <v>617911.77999999991</v>
      </c>
      <c r="I285" s="100">
        <v>581013.17999999993</v>
      </c>
      <c r="J285" s="100">
        <v>616485.4</v>
      </c>
      <c r="K285" s="100">
        <v>573581.88</v>
      </c>
      <c r="L285" s="100">
        <v>579390.54</v>
      </c>
      <c r="M285" s="100">
        <v>609972.18000000005</v>
      </c>
      <c r="N285" s="100">
        <v>581392.0199999999</v>
      </c>
      <c r="O285" s="100">
        <v>594003.97000000009</v>
      </c>
      <c r="P285" s="100">
        <v>679306.65</v>
      </c>
      <c r="Q285" s="135">
        <f t="shared" si="5"/>
        <v>7225504.2099999981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1792446.6099999999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5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5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5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5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41412.100000000006</v>
      </c>
      <c r="F290" s="100">
        <v>40601.22</v>
      </c>
      <c r="G290" s="100">
        <v>96570.000000000015</v>
      </c>
      <c r="H290" s="100">
        <v>41504.1</v>
      </c>
      <c r="I290" s="100">
        <v>49231.439999999995</v>
      </c>
      <c r="J290" s="100">
        <v>52293.13</v>
      </c>
      <c r="K290" s="100">
        <v>69632.959999999992</v>
      </c>
      <c r="L290" s="100">
        <v>40026.619999999995</v>
      </c>
      <c r="M290" s="100">
        <v>48632.429999999993</v>
      </c>
      <c r="N290" s="100">
        <v>54514.670000000006</v>
      </c>
      <c r="O290" s="100">
        <v>50917.54</v>
      </c>
      <c r="P290" s="100">
        <v>52336.709999999992</v>
      </c>
      <c r="Q290" s="135">
        <f t="shared" si="5"/>
        <v>637672.91999999993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178583.32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v>877380.21999999927</v>
      </c>
      <c r="F291" s="136">
        <v>308340.42000000004</v>
      </c>
      <c r="G291" s="136">
        <v>451582.98000000016</v>
      </c>
      <c r="H291" s="136">
        <v>1105155.6000000006</v>
      </c>
      <c r="I291" s="136">
        <v>264372.59999999986</v>
      </c>
      <c r="J291" s="136">
        <v>879637.79999999993</v>
      </c>
      <c r="K291" s="136">
        <v>2392172.0999999982</v>
      </c>
      <c r="L291" s="136">
        <v>558130.67000000027</v>
      </c>
      <c r="M291" s="136">
        <v>327977.00999999989</v>
      </c>
      <c r="N291" s="136">
        <v>448830.86000000022</v>
      </c>
      <c r="O291" s="136">
        <v>1091495.7600000002</v>
      </c>
      <c r="P291" s="136">
        <v>1738044.95</v>
      </c>
      <c r="Q291" s="135">
        <f t="shared" si="5"/>
        <v>10443120.969999997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1637303.6199999994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877380.21999999927</v>
      </c>
      <c r="F292" s="100">
        <v>308340.42000000004</v>
      </c>
      <c r="G292" s="100">
        <v>451582.98000000016</v>
      </c>
      <c r="H292" s="100">
        <v>1105155.6000000006</v>
      </c>
      <c r="I292" s="100">
        <v>264372.59999999986</v>
      </c>
      <c r="J292" s="100">
        <v>879637.79999999993</v>
      </c>
      <c r="K292" s="100">
        <v>2392172.0999999982</v>
      </c>
      <c r="L292" s="100">
        <v>558130.67000000027</v>
      </c>
      <c r="M292" s="100">
        <v>327977.00999999989</v>
      </c>
      <c r="N292" s="100">
        <v>448830.86000000022</v>
      </c>
      <c r="O292" s="100">
        <v>1091495.7600000002</v>
      </c>
      <c r="P292" s="100">
        <v>1738044.95</v>
      </c>
      <c r="Q292" s="135">
        <f t="shared" si="5"/>
        <v>10443120.969999997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1637303.6199999994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v>2278035.5100000016</v>
      </c>
      <c r="F293" s="135">
        <v>1511388.7500000007</v>
      </c>
      <c r="G293" s="135">
        <v>1307184.9399999992</v>
      </c>
      <c r="H293" s="135">
        <v>1262675.3399999992</v>
      </c>
      <c r="I293" s="135">
        <v>1221989.7099999995</v>
      </c>
      <c r="J293" s="135">
        <v>1165692.8199999996</v>
      </c>
      <c r="K293" s="135">
        <v>1205950.2999999996</v>
      </c>
      <c r="L293" s="135">
        <v>1131046.0199999998</v>
      </c>
      <c r="M293" s="135">
        <v>1172766.5899999994</v>
      </c>
      <c r="N293" s="135">
        <v>1216669.7099999997</v>
      </c>
      <c r="O293" s="135">
        <v>1124394.4099999997</v>
      </c>
      <c r="P293" s="135">
        <v>1593889.4599999997</v>
      </c>
      <c r="Q293" s="135">
        <f t="shared" si="5"/>
        <v>16191683.559999997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5096609.200000002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5">
        <f t="shared" si="5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5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5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5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5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5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v>2278035.5100000016</v>
      </c>
      <c r="F304" s="136">
        <v>1511388.7500000007</v>
      </c>
      <c r="G304" s="136">
        <v>1307184.9399999992</v>
      </c>
      <c r="H304" s="136">
        <v>1262675.3399999992</v>
      </c>
      <c r="I304" s="136">
        <v>1221989.7099999995</v>
      </c>
      <c r="J304" s="136">
        <v>1165692.8199999996</v>
      </c>
      <c r="K304" s="136">
        <v>1205950.2999999996</v>
      </c>
      <c r="L304" s="136">
        <v>1131046.0199999998</v>
      </c>
      <c r="M304" s="136">
        <v>1172766.5899999994</v>
      </c>
      <c r="N304" s="136">
        <v>1216669.7099999997</v>
      </c>
      <c r="O304" s="136">
        <v>1124394.4099999997</v>
      </c>
      <c r="P304" s="136">
        <v>1593889.4599999997</v>
      </c>
      <c r="Q304" s="135">
        <f t="shared" si="6"/>
        <v>16191683.559999997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5096609.200000002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2278035.5100000016</v>
      </c>
      <c r="F305" s="100">
        <v>1511388.7500000007</v>
      </c>
      <c r="G305" s="100">
        <v>1307184.9399999992</v>
      </c>
      <c r="H305" s="100">
        <v>1262675.3399999992</v>
      </c>
      <c r="I305" s="100">
        <v>1221989.7099999995</v>
      </c>
      <c r="J305" s="100">
        <v>1165692.8199999996</v>
      </c>
      <c r="K305" s="100">
        <v>1205950.2999999996</v>
      </c>
      <c r="L305" s="100">
        <v>1131046.0199999998</v>
      </c>
      <c r="M305" s="100">
        <v>1172766.5899999994</v>
      </c>
      <c r="N305" s="100">
        <v>1216669.7099999997</v>
      </c>
      <c r="O305" s="100">
        <v>1124394.4099999997</v>
      </c>
      <c r="P305" s="100">
        <v>1593889.4599999997</v>
      </c>
      <c r="Q305" s="135">
        <f t="shared" si="6"/>
        <v>16191683.559999997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5096609.200000002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v>1450588.5299999998</v>
      </c>
      <c r="F306" s="135">
        <v>1319675.1900000004</v>
      </c>
      <c r="G306" s="135">
        <v>1385212.8399999999</v>
      </c>
      <c r="H306" s="135">
        <v>1454402.0700000003</v>
      </c>
      <c r="I306" s="135">
        <v>1327790.5</v>
      </c>
      <c r="J306" s="135">
        <v>1428733.2199999997</v>
      </c>
      <c r="K306" s="135">
        <v>1406174.81</v>
      </c>
      <c r="L306" s="135">
        <v>1350108.9700000002</v>
      </c>
      <c r="M306" s="135">
        <v>1375338.5</v>
      </c>
      <c r="N306" s="135">
        <v>1390437.1099999999</v>
      </c>
      <c r="O306" s="135">
        <v>1390024.25</v>
      </c>
      <c r="P306" s="135">
        <v>1743857.0200000003</v>
      </c>
      <c r="Q306" s="135">
        <f t="shared" si="6"/>
        <v>17022343.010000002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4155476.56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v>1450588.5299999998</v>
      </c>
      <c r="F317" s="136">
        <v>1319675.1900000004</v>
      </c>
      <c r="G317" s="136">
        <v>1385212.8399999999</v>
      </c>
      <c r="H317" s="136">
        <v>1454402.0700000003</v>
      </c>
      <c r="I317" s="136">
        <v>1327790.5</v>
      </c>
      <c r="J317" s="136">
        <v>1428733.2199999997</v>
      </c>
      <c r="K317" s="136">
        <v>1406174.81</v>
      </c>
      <c r="L317" s="136">
        <v>1350108.9700000002</v>
      </c>
      <c r="M317" s="136">
        <v>1375338.5</v>
      </c>
      <c r="N317" s="136">
        <v>1390437.1099999999</v>
      </c>
      <c r="O317" s="136">
        <v>1390024.25</v>
      </c>
      <c r="P317" s="136">
        <v>1743857.0200000003</v>
      </c>
      <c r="Q317" s="135">
        <f t="shared" si="6"/>
        <v>17022343.010000002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4155476.56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1450588.5299999998</v>
      </c>
      <c r="F318" s="100">
        <v>1319675.1900000004</v>
      </c>
      <c r="G318" s="100">
        <v>1385212.8399999999</v>
      </c>
      <c r="H318" s="100">
        <v>1454402.0700000003</v>
      </c>
      <c r="I318" s="100">
        <v>1327790.5</v>
      </c>
      <c r="J318" s="100">
        <v>1428733.2199999997</v>
      </c>
      <c r="K318" s="100">
        <v>1406174.81</v>
      </c>
      <c r="L318" s="100">
        <v>1350108.9700000002</v>
      </c>
      <c r="M318" s="100">
        <v>1375338.5</v>
      </c>
      <c r="N318" s="100">
        <v>1390437.1099999999</v>
      </c>
      <c r="O318" s="100">
        <v>1390024.25</v>
      </c>
      <c r="P318" s="100">
        <v>1743857.0200000003</v>
      </c>
      <c r="Q318" s="135">
        <f t="shared" si="6"/>
        <v>17022343.010000002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4155476.56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v>45886950.679999985</v>
      </c>
      <c r="F319" s="135">
        <v>43925091.719999969</v>
      </c>
      <c r="G319" s="135">
        <v>45053968.209999993</v>
      </c>
      <c r="H319" s="135">
        <v>42437702.039999992</v>
      </c>
      <c r="I319" s="135">
        <v>44363531.350000009</v>
      </c>
      <c r="J319" s="135">
        <v>43476543.309999995</v>
      </c>
      <c r="K319" s="135">
        <v>37082726.360000007</v>
      </c>
      <c r="L319" s="135">
        <v>41061703.960000001</v>
      </c>
      <c r="M319" s="135">
        <v>42479343.75999999</v>
      </c>
      <c r="N319" s="135">
        <v>42664052.86999999</v>
      </c>
      <c r="O319" s="135">
        <v>41399731.110000007</v>
      </c>
      <c r="P319" s="135">
        <v>51376311.570000008</v>
      </c>
      <c r="Q319" s="135">
        <f t="shared" si="6"/>
        <v>521207656.93999994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134866010.60999995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5">
        <f t="shared" si="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7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7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v>42259503.829999991</v>
      </c>
      <c r="F334" s="136">
        <v>40832406.10999997</v>
      </c>
      <c r="G334" s="136">
        <v>41649753.129999995</v>
      </c>
      <c r="H334" s="136">
        <v>39215079.749999993</v>
      </c>
      <c r="I334" s="136">
        <v>41360600.600000009</v>
      </c>
      <c r="J334" s="136">
        <v>39773299.739999995</v>
      </c>
      <c r="K334" s="136">
        <v>33856945.270000003</v>
      </c>
      <c r="L334" s="136">
        <v>38166323.729999997</v>
      </c>
      <c r="M334" s="136">
        <v>39242814.489999987</v>
      </c>
      <c r="N334" s="136">
        <v>39538551.479999989</v>
      </c>
      <c r="O334" s="136">
        <v>38164934.650000006</v>
      </c>
      <c r="P334" s="136">
        <v>46078492.020000003</v>
      </c>
      <c r="Q334" s="135">
        <f t="shared" si="7"/>
        <v>480138704.79999995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124741663.06999996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42259503.829999991</v>
      </c>
      <c r="F335" s="100">
        <v>40832406.10999997</v>
      </c>
      <c r="G335" s="100">
        <v>41649753.129999995</v>
      </c>
      <c r="H335" s="100">
        <v>39215079.749999993</v>
      </c>
      <c r="I335" s="100">
        <v>41360600.600000009</v>
      </c>
      <c r="J335" s="100">
        <v>39773299.739999995</v>
      </c>
      <c r="K335" s="100">
        <v>33856945.270000003</v>
      </c>
      <c r="L335" s="100">
        <v>38166323.729999997</v>
      </c>
      <c r="M335" s="100">
        <v>39242814.489999987</v>
      </c>
      <c r="N335" s="100">
        <v>39538551.479999989</v>
      </c>
      <c r="O335" s="100">
        <v>38164934.650000006</v>
      </c>
      <c r="P335" s="100">
        <v>46078492.020000003</v>
      </c>
      <c r="Q335" s="135">
        <f t="shared" si="7"/>
        <v>480138704.79999995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124741663.06999996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v>2133427.5100000007</v>
      </c>
      <c r="F336" s="136">
        <v>1751933.679999999</v>
      </c>
      <c r="G336" s="136">
        <v>1884980.689999999</v>
      </c>
      <c r="H336" s="136">
        <v>1764127.9299999992</v>
      </c>
      <c r="I336" s="136">
        <v>1635653.8699999992</v>
      </c>
      <c r="J336" s="136">
        <v>2073587.9999999991</v>
      </c>
      <c r="K336" s="136">
        <v>1642517.919999999</v>
      </c>
      <c r="L336" s="136">
        <v>1507513.5999999992</v>
      </c>
      <c r="M336" s="136">
        <v>1689294.6299999992</v>
      </c>
      <c r="N336" s="136">
        <v>1684273.5099999988</v>
      </c>
      <c r="O336" s="136">
        <v>1637192.2399999993</v>
      </c>
      <c r="P336" s="136">
        <v>3726214.81</v>
      </c>
      <c r="Q336" s="135">
        <f t="shared" si="7"/>
        <v>23130718.389999989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5770341.879999999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2133427.5100000007</v>
      </c>
      <c r="F337" s="100">
        <v>1751933.679999999</v>
      </c>
      <c r="G337" s="100">
        <v>1884980.689999999</v>
      </c>
      <c r="H337" s="100">
        <v>1764127.9299999992</v>
      </c>
      <c r="I337" s="100">
        <v>1635653.8699999992</v>
      </c>
      <c r="J337" s="100">
        <v>2073587.9999999991</v>
      </c>
      <c r="K337" s="100">
        <v>1642517.919999999</v>
      </c>
      <c r="L337" s="100">
        <v>1507513.5999999992</v>
      </c>
      <c r="M337" s="100">
        <v>1689294.6299999992</v>
      </c>
      <c r="N337" s="100">
        <v>1684273.5099999988</v>
      </c>
      <c r="O337" s="100">
        <v>1637192.2399999993</v>
      </c>
      <c r="P337" s="100">
        <v>3726214.81</v>
      </c>
      <c r="Q337" s="135">
        <f t="shared" si="7"/>
        <v>23130718.389999989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5770341.879999999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v>1494019.3399999992</v>
      </c>
      <c r="F338" s="136">
        <v>1340751.9299999992</v>
      </c>
      <c r="G338" s="136">
        <v>1519234.3899999992</v>
      </c>
      <c r="H338" s="136">
        <v>1458494.3599999992</v>
      </c>
      <c r="I338" s="136">
        <v>1367276.8799999992</v>
      </c>
      <c r="J338" s="136">
        <v>1629655.5699999989</v>
      </c>
      <c r="K338" s="136">
        <v>1583263.1699999992</v>
      </c>
      <c r="L338" s="136">
        <v>1387866.6299999992</v>
      </c>
      <c r="M338" s="136">
        <v>1547234.6399999992</v>
      </c>
      <c r="N338" s="136">
        <v>1441227.879999999</v>
      </c>
      <c r="O338" s="136">
        <v>1597604.2199999993</v>
      </c>
      <c r="P338" s="136">
        <v>1571604.74</v>
      </c>
      <c r="Q338" s="135">
        <f t="shared" si="7"/>
        <v>17938233.749999989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4354005.6599999983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1494019.3399999992</v>
      </c>
      <c r="F339" s="100">
        <v>1340751.9299999992</v>
      </c>
      <c r="G339" s="100">
        <v>1519234.3899999992</v>
      </c>
      <c r="H339" s="100">
        <v>1458494.3599999992</v>
      </c>
      <c r="I339" s="100">
        <v>1367276.8799999992</v>
      </c>
      <c r="J339" s="100">
        <v>1629655.5699999989</v>
      </c>
      <c r="K339" s="100">
        <v>1583263.1699999992</v>
      </c>
      <c r="L339" s="100">
        <v>1387866.6299999992</v>
      </c>
      <c r="M339" s="100">
        <v>1547234.6399999992</v>
      </c>
      <c r="N339" s="100">
        <v>1441227.879999999</v>
      </c>
      <c r="O339" s="100">
        <v>1597604.2199999993</v>
      </c>
      <c r="P339" s="100">
        <v>1571604.74</v>
      </c>
      <c r="Q339" s="135">
        <f t="shared" si="7"/>
        <v>17938233.749999989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4354005.6599999983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v>4450797.6100000041</v>
      </c>
      <c r="F340" s="135">
        <v>3149187.8000000012</v>
      </c>
      <c r="G340" s="135">
        <v>6401830.6900000023</v>
      </c>
      <c r="H340" s="135">
        <v>7362418.6399999987</v>
      </c>
      <c r="I340" s="135">
        <v>6059074.3299999982</v>
      </c>
      <c r="J340" s="135">
        <v>5493169.7499999944</v>
      </c>
      <c r="K340" s="135">
        <v>7990194.3600000031</v>
      </c>
      <c r="L340" s="135">
        <v>3804457.700000003</v>
      </c>
      <c r="M340" s="135">
        <v>7171482.8899999987</v>
      </c>
      <c r="N340" s="135">
        <v>3926173.570000004</v>
      </c>
      <c r="O340" s="135">
        <v>3897638.5700000022</v>
      </c>
      <c r="P340" s="135">
        <v>7099722.7800000031</v>
      </c>
      <c r="Q340" s="135">
        <f t="shared" si="7"/>
        <v>66806148.69000002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14001816.100000009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v>1040128.3400000002</v>
      </c>
      <c r="F341" s="136">
        <v>144500.84999999992</v>
      </c>
      <c r="G341" s="136">
        <v>2398250.0099999998</v>
      </c>
      <c r="H341" s="136">
        <v>1091539.1000000001</v>
      </c>
      <c r="I341" s="136">
        <v>151543.66</v>
      </c>
      <c r="J341" s="136">
        <v>544367.79000000015</v>
      </c>
      <c r="K341" s="136">
        <v>3195878.080000001</v>
      </c>
      <c r="L341" s="136">
        <v>600750.53</v>
      </c>
      <c r="M341" s="136">
        <v>424492.58</v>
      </c>
      <c r="N341" s="136">
        <v>512849.37000000005</v>
      </c>
      <c r="O341" s="136">
        <v>630501.43000000005</v>
      </c>
      <c r="P341" s="136">
        <v>1592691.23</v>
      </c>
      <c r="Q341" s="135">
        <f t="shared" si="7"/>
        <v>12327492.970000001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3582879.2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1040128.3400000002</v>
      </c>
      <c r="F342" s="100">
        <v>144500.84999999992</v>
      </c>
      <c r="G342" s="100">
        <v>2398250.0099999998</v>
      </c>
      <c r="H342" s="100">
        <v>1091539.1000000001</v>
      </c>
      <c r="I342" s="100">
        <v>151543.66</v>
      </c>
      <c r="J342" s="100">
        <v>544367.79000000015</v>
      </c>
      <c r="K342" s="100">
        <v>3195878.080000001</v>
      </c>
      <c r="L342" s="100">
        <v>600750.53</v>
      </c>
      <c r="M342" s="100">
        <v>424492.58</v>
      </c>
      <c r="N342" s="100">
        <v>512849.37000000005</v>
      </c>
      <c r="O342" s="100">
        <v>630501.43000000005</v>
      </c>
      <c r="P342" s="100">
        <v>1592691.23</v>
      </c>
      <c r="Q342" s="135">
        <f t="shared" si="7"/>
        <v>12327492.970000001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3582879.2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v>1727867.4200000034</v>
      </c>
      <c r="F343" s="136">
        <v>1439185.7600000014</v>
      </c>
      <c r="G343" s="136">
        <v>1860731.0000000026</v>
      </c>
      <c r="H343" s="136">
        <v>4225581.84</v>
      </c>
      <c r="I343" s="136">
        <v>2553502.2699999991</v>
      </c>
      <c r="J343" s="136">
        <v>2313634.8999999953</v>
      </c>
      <c r="K343" s="136">
        <v>2121151.6200000024</v>
      </c>
      <c r="L343" s="136">
        <v>1635014.950000003</v>
      </c>
      <c r="M343" s="136">
        <v>1905213.7100000004</v>
      </c>
      <c r="N343" s="136">
        <v>1760265.5400000045</v>
      </c>
      <c r="O343" s="136">
        <v>1644968.5000000026</v>
      </c>
      <c r="P343" s="136">
        <v>3057926.2700000037</v>
      </c>
      <c r="Q343" s="135">
        <f t="shared" si="7"/>
        <v>26245043.780000016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5027784.1800000072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1727867.4200000034</v>
      </c>
      <c r="F344" s="100">
        <v>1439185.7600000014</v>
      </c>
      <c r="G344" s="100">
        <v>1860731.0000000026</v>
      </c>
      <c r="H344" s="100">
        <v>4225581.84</v>
      </c>
      <c r="I344" s="100">
        <v>2553502.2699999991</v>
      </c>
      <c r="J344" s="100">
        <v>2313634.8999999953</v>
      </c>
      <c r="K344" s="100">
        <v>2121151.6200000024</v>
      </c>
      <c r="L344" s="100">
        <v>1635014.950000003</v>
      </c>
      <c r="M344" s="100">
        <v>1905213.7100000004</v>
      </c>
      <c r="N344" s="100">
        <v>1760265.5400000045</v>
      </c>
      <c r="O344" s="100">
        <v>1644968.5000000026</v>
      </c>
      <c r="P344" s="100">
        <v>3057926.2700000037</v>
      </c>
      <c r="Q344" s="135">
        <f t="shared" si="7"/>
        <v>26245043.780000016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5027784.1800000072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7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7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7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7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v>72322.11</v>
      </c>
      <c r="F349" s="136">
        <v>48312</v>
      </c>
      <c r="G349" s="136">
        <v>593622.16</v>
      </c>
      <c r="H349" s="136">
        <v>461865.80000000005</v>
      </c>
      <c r="I349" s="136">
        <v>54856.35</v>
      </c>
      <c r="J349" s="136">
        <v>101461.74999999999</v>
      </c>
      <c r="K349" s="136">
        <v>71037.09</v>
      </c>
      <c r="L349" s="136">
        <v>53090.310000000005</v>
      </c>
      <c r="M349" s="136">
        <v>83264.959999999992</v>
      </c>
      <c r="N349" s="136">
        <v>103822.46999999999</v>
      </c>
      <c r="O349" s="136">
        <v>64011.44</v>
      </c>
      <c r="P349" s="136">
        <v>134501.33000000002</v>
      </c>
      <c r="Q349" s="135">
        <f t="shared" si="7"/>
        <v>1842167.7700000003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714256.27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72322.11</v>
      </c>
      <c r="F350" s="100">
        <v>48312</v>
      </c>
      <c r="G350" s="100">
        <v>593622.16</v>
      </c>
      <c r="H350" s="100">
        <v>461865.80000000005</v>
      </c>
      <c r="I350" s="100">
        <v>54856.35</v>
      </c>
      <c r="J350" s="100">
        <v>101461.74999999999</v>
      </c>
      <c r="K350" s="100">
        <v>71037.09</v>
      </c>
      <c r="L350" s="100">
        <v>53090.310000000005</v>
      </c>
      <c r="M350" s="100">
        <v>83264.959999999992</v>
      </c>
      <c r="N350" s="100">
        <v>103822.46999999999</v>
      </c>
      <c r="O350" s="100">
        <v>64011.44</v>
      </c>
      <c r="P350" s="100">
        <v>134501.33000000002</v>
      </c>
      <c r="Q350" s="135">
        <f t="shared" si="7"/>
        <v>1842167.7700000003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714256.27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v>1610479.7400000005</v>
      </c>
      <c r="F351" s="136">
        <v>1517189.19</v>
      </c>
      <c r="G351" s="136">
        <v>1549227.5199999996</v>
      </c>
      <c r="H351" s="136">
        <v>1583431.8999999994</v>
      </c>
      <c r="I351" s="136">
        <v>3299172.0499999993</v>
      </c>
      <c r="J351" s="136">
        <v>2533705.3099999996</v>
      </c>
      <c r="K351" s="136">
        <v>2602127.5699999998</v>
      </c>
      <c r="L351" s="136">
        <v>1515601.91</v>
      </c>
      <c r="M351" s="136">
        <v>4758511.6399999987</v>
      </c>
      <c r="N351" s="136">
        <v>1549236.1899999997</v>
      </c>
      <c r="O351" s="136">
        <v>1558157.1999999997</v>
      </c>
      <c r="P351" s="136">
        <v>2314603.9499999988</v>
      </c>
      <c r="Q351" s="135">
        <f t="shared" si="7"/>
        <v>26391444.169999998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4676896.45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1610479.7400000005</v>
      </c>
      <c r="F352" s="100">
        <v>1517189.19</v>
      </c>
      <c r="G352" s="100">
        <v>1549227.5199999996</v>
      </c>
      <c r="H352" s="100">
        <v>1583431.8999999994</v>
      </c>
      <c r="I352" s="100">
        <v>3299172.0499999993</v>
      </c>
      <c r="J352" s="100">
        <v>2533705.3099999996</v>
      </c>
      <c r="K352" s="100">
        <v>2602127.5699999998</v>
      </c>
      <c r="L352" s="100">
        <v>1515601.91</v>
      </c>
      <c r="M352" s="100">
        <v>4758511.6399999987</v>
      </c>
      <c r="N352" s="100">
        <v>1549236.1899999997</v>
      </c>
      <c r="O352" s="100">
        <v>1558157.1999999997</v>
      </c>
      <c r="P352" s="100">
        <v>2314603.9499999988</v>
      </c>
      <c r="Q352" s="135">
        <f t="shared" si="7"/>
        <v>26391444.169999998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4676896.45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v>28053732.75</v>
      </c>
      <c r="F353" s="135">
        <v>27818622.91</v>
      </c>
      <c r="G353" s="135">
        <v>29285439.310000006</v>
      </c>
      <c r="H353" s="135">
        <v>29395425.899999999</v>
      </c>
      <c r="I353" s="135">
        <v>27934121.609999999</v>
      </c>
      <c r="J353" s="135">
        <v>28681193.640000001</v>
      </c>
      <c r="K353" s="135">
        <v>25763026.279999997</v>
      </c>
      <c r="L353" s="135">
        <v>25820465.120000005</v>
      </c>
      <c r="M353" s="135">
        <v>28204359.599999998</v>
      </c>
      <c r="N353" s="135">
        <v>28535944.460000005</v>
      </c>
      <c r="O353" s="135">
        <v>26664627.68</v>
      </c>
      <c r="P353" s="135">
        <v>31176993.790000003</v>
      </c>
      <c r="Q353" s="135">
        <f t="shared" si="7"/>
        <v>337333953.05000001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85157794.969999999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v>14896959.099999998</v>
      </c>
      <c r="F354" s="136">
        <v>13985243.43</v>
      </c>
      <c r="G354" s="136">
        <v>14972681.530000003</v>
      </c>
      <c r="H354" s="136">
        <v>14753699.289999997</v>
      </c>
      <c r="I354" s="136">
        <v>14383744.949999996</v>
      </c>
      <c r="J354" s="136">
        <v>14362844.369999999</v>
      </c>
      <c r="K354" s="136">
        <v>13921348.869999995</v>
      </c>
      <c r="L354" s="136">
        <v>13792183.770000003</v>
      </c>
      <c r="M354" s="136">
        <v>13963037.409999998</v>
      </c>
      <c r="N354" s="136">
        <v>14767332.870000001</v>
      </c>
      <c r="O354" s="136">
        <v>14137373.110000001</v>
      </c>
      <c r="P354" s="136">
        <v>16018894.580000002</v>
      </c>
      <c r="Q354" s="135">
        <f t="shared" si="7"/>
        <v>173955343.28000003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43854884.060000002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4033355.6999999997</v>
      </c>
      <c r="F355" s="100">
        <v>3483301.4699999997</v>
      </c>
      <c r="G355" s="100">
        <v>4084390.5</v>
      </c>
      <c r="H355" s="100">
        <v>3757881.28</v>
      </c>
      <c r="I355" s="100">
        <v>3721162.08</v>
      </c>
      <c r="J355" s="100">
        <v>3715551.0399999996</v>
      </c>
      <c r="K355" s="100">
        <v>3649637.01</v>
      </c>
      <c r="L355" s="100">
        <v>3580927.3500000006</v>
      </c>
      <c r="M355" s="100">
        <v>3618205.9700000007</v>
      </c>
      <c r="N355" s="100">
        <v>3748303.3600000003</v>
      </c>
      <c r="O355" s="100">
        <v>3709057.8300000005</v>
      </c>
      <c r="P355" s="100">
        <v>3942183.8599999994</v>
      </c>
      <c r="Q355" s="135">
        <f t="shared" si="7"/>
        <v>45043957.449999996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11601047.67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10863603.399999999</v>
      </c>
      <c r="F356" s="100">
        <v>10501941.959999999</v>
      </c>
      <c r="G356" s="100">
        <v>10888291.030000003</v>
      </c>
      <c r="H356" s="100">
        <v>10995818.009999998</v>
      </c>
      <c r="I356" s="100">
        <v>10662582.869999995</v>
      </c>
      <c r="J356" s="100">
        <v>10647293.33</v>
      </c>
      <c r="K356" s="100">
        <v>10271711.859999996</v>
      </c>
      <c r="L356" s="100">
        <v>10211256.420000004</v>
      </c>
      <c r="M356" s="100">
        <v>10344831.439999998</v>
      </c>
      <c r="N356" s="100">
        <v>11019029.51</v>
      </c>
      <c r="O356" s="100">
        <v>10428315.280000001</v>
      </c>
      <c r="P356" s="100">
        <v>12076710.720000003</v>
      </c>
      <c r="Q356" s="135">
        <f t="shared" si="7"/>
        <v>128911385.83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32253836.390000001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v>4817066.8599999994</v>
      </c>
      <c r="F357" s="136">
        <v>4682864.5800000019</v>
      </c>
      <c r="G357" s="136">
        <v>4872857.1900000023</v>
      </c>
      <c r="H357" s="136">
        <v>4779011.4700000007</v>
      </c>
      <c r="I357" s="136">
        <v>4611432.6800000034</v>
      </c>
      <c r="J357" s="136">
        <v>4597875.6099999966</v>
      </c>
      <c r="K357" s="136">
        <v>4422055.5600000005</v>
      </c>
      <c r="L357" s="136">
        <v>4407160.3500000034</v>
      </c>
      <c r="M357" s="136">
        <v>4485393.919999999</v>
      </c>
      <c r="N357" s="136">
        <v>4769665.120000002</v>
      </c>
      <c r="O357" s="136">
        <v>4567636.84</v>
      </c>
      <c r="P357" s="136">
        <v>5146482.9100000011</v>
      </c>
      <c r="Q357" s="135">
        <f t="shared" si="7"/>
        <v>56159503.090000011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14372788.630000003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7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4817066.8599999994</v>
      </c>
      <c r="F359" s="100">
        <v>4682864.5800000019</v>
      </c>
      <c r="G359" s="100">
        <v>4872857.1900000023</v>
      </c>
      <c r="H359" s="100">
        <v>4779011.4700000007</v>
      </c>
      <c r="I359" s="100">
        <v>4611432.6800000034</v>
      </c>
      <c r="J359" s="100">
        <v>4597875.6099999966</v>
      </c>
      <c r="K359" s="100">
        <v>4422055.5600000005</v>
      </c>
      <c r="L359" s="100">
        <v>4407160.3500000034</v>
      </c>
      <c r="M359" s="100">
        <v>4485393.919999999</v>
      </c>
      <c r="N359" s="100">
        <v>4769665.120000002</v>
      </c>
      <c r="O359" s="100">
        <v>4567636.84</v>
      </c>
      <c r="P359" s="100">
        <v>5146482.9100000011</v>
      </c>
      <c r="Q359" s="135">
        <f t="shared" si="7"/>
        <v>56159503.090000011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14372788.630000003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7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7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v>3770698.9800000004</v>
      </c>
      <c r="F362" s="136">
        <v>3758386.32</v>
      </c>
      <c r="G362" s="136">
        <v>3789671.0000000005</v>
      </c>
      <c r="H362" s="136">
        <v>3804534.89</v>
      </c>
      <c r="I362" s="136">
        <v>3773495.64</v>
      </c>
      <c r="J362" s="136">
        <v>3778099.28</v>
      </c>
      <c r="K362" s="136">
        <v>3687119.14</v>
      </c>
      <c r="L362" s="136">
        <v>3754447.8999999994</v>
      </c>
      <c r="M362" s="136">
        <v>3777057.75</v>
      </c>
      <c r="N362" s="136">
        <v>3874431.2800000003</v>
      </c>
      <c r="O362" s="136">
        <v>3696179.1699999995</v>
      </c>
      <c r="P362" s="136">
        <v>3915050.5700000003</v>
      </c>
      <c r="Q362" s="135">
        <f t="shared" si="7"/>
        <v>45379171.920000009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11318756.300000001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3685698.9800000004</v>
      </c>
      <c r="F363" s="100">
        <v>3673386.32</v>
      </c>
      <c r="G363" s="100">
        <v>3704671.0000000005</v>
      </c>
      <c r="H363" s="100">
        <v>3719534.89</v>
      </c>
      <c r="I363" s="100">
        <v>3688495.64</v>
      </c>
      <c r="J363" s="100">
        <v>3693099.28</v>
      </c>
      <c r="K363" s="100">
        <v>3602119.14</v>
      </c>
      <c r="L363" s="100">
        <v>3669447.8999999994</v>
      </c>
      <c r="M363" s="100">
        <v>3692057.75</v>
      </c>
      <c r="N363" s="100">
        <v>3789431.2800000003</v>
      </c>
      <c r="O363" s="100">
        <v>3611179.1699999995</v>
      </c>
      <c r="P363" s="100">
        <v>3830050.5700000003</v>
      </c>
      <c r="Q363" s="135">
        <f t="shared" si="7"/>
        <v>44359171.920000002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11063756.300000001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85000</v>
      </c>
      <c r="F364" s="100">
        <v>85000</v>
      </c>
      <c r="G364" s="100">
        <v>85000</v>
      </c>
      <c r="H364" s="100">
        <v>85000</v>
      </c>
      <c r="I364" s="100">
        <v>85000</v>
      </c>
      <c r="J364" s="100">
        <v>85000</v>
      </c>
      <c r="K364" s="100">
        <v>85000</v>
      </c>
      <c r="L364" s="100">
        <v>85000</v>
      </c>
      <c r="M364" s="100">
        <v>85000</v>
      </c>
      <c r="N364" s="100">
        <v>85000</v>
      </c>
      <c r="O364" s="100">
        <v>85000</v>
      </c>
      <c r="P364" s="100">
        <v>85000</v>
      </c>
      <c r="Q364" s="135">
        <f t="shared" si="7"/>
        <v>1020000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255000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7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7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v>2983069.87</v>
      </c>
      <c r="F367" s="136">
        <v>3948594.1300000004</v>
      </c>
      <c r="G367" s="136">
        <v>4184808.6500000004</v>
      </c>
      <c r="H367" s="136">
        <v>4683449.6700000009</v>
      </c>
      <c r="I367" s="136">
        <v>3830822.0100000002</v>
      </c>
      <c r="J367" s="136">
        <v>4529671.92</v>
      </c>
      <c r="K367" s="136">
        <v>2392585.9000000004</v>
      </c>
      <c r="L367" s="136">
        <v>2277752.5000000014</v>
      </c>
      <c r="M367" s="136">
        <v>4037608.3200000008</v>
      </c>
      <c r="N367" s="136">
        <v>3744355.1700000009</v>
      </c>
      <c r="O367" s="136">
        <v>2668614.3400000003</v>
      </c>
      <c r="P367" s="136">
        <v>3878058.6900000004</v>
      </c>
      <c r="Q367" s="135">
        <f t="shared" si="7"/>
        <v>43159391.170000002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11116472.65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2983069.87</v>
      </c>
      <c r="F368" s="100">
        <v>3948594.1300000004</v>
      </c>
      <c r="G368" s="100">
        <v>4184808.6500000004</v>
      </c>
      <c r="H368" s="100">
        <v>4683449.6700000009</v>
      </c>
      <c r="I368" s="100">
        <v>3830822.0100000002</v>
      </c>
      <c r="J368" s="100">
        <v>4529671.92</v>
      </c>
      <c r="K368" s="100">
        <v>2392585.9000000004</v>
      </c>
      <c r="L368" s="100">
        <v>2277752.5000000014</v>
      </c>
      <c r="M368" s="100">
        <v>4037608.3200000008</v>
      </c>
      <c r="N368" s="100">
        <v>3744355.1700000009</v>
      </c>
      <c r="O368" s="100">
        <v>2668614.3400000003</v>
      </c>
      <c r="P368" s="100">
        <v>3878058.6900000004</v>
      </c>
      <c r="Q368" s="135">
        <f t="shared" si="7"/>
        <v>43159391.170000002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11116472.65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7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7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v>1585937.9399999997</v>
      </c>
      <c r="F371" s="136">
        <v>1443534.4499999997</v>
      </c>
      <c r="G371" s="136">
        <v>1465420.94</v>
      </c>
      <c r="H371" s="136">
        <v>1374730.5799999996</v>
      </c>
      <c r="I371" s="136">
        <v>1334626.33</v>
      </c>
      <c r="J371" s="136">
        <v>1412702.4600000004</v>
      </c>
      <c r="K371" s="136">
        <v>1339916.81</v>
      </c>
      <c r="L371" s="136">
        <v>1588920.5999999996</v>
      </c>
      <c r="M371" s="136">
        <v>1941262.2000000002</v>
      </c>
      <c r="N371" s="136">
        <v>1380160.0200000003</v>
      </c>
      <c r="O371" s="136">
        <v>1594824.22</v>
      </c>
      <c r="P371" s="136">
        <v>2218507.04</v>
      </c>
      <c r="Q371" s="135">
        <f t="shared" si="7"/>
        <v>18680543.590000004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4494893.33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1585937.9399999997</v>
      </c>
      <c r="F372" s="100">
        <v>1443534.4499999997</v>
      </c>
      <c r="G372" s="100">
        <v>1465420.94</v>
      </c>
      <c r="H372" s="100">
        <v>1374730.5799999996</v>
      </c>
      <c r="I372" s="100">
        <v>1334626.33</v>
      </c>
      <c r="J372" s="100">
        <v>1412702.4600000004</v>
      </c>
      <c r="K372" s="100">
        <v>1339916.81</v>
      </c>
      <c r="L372" s="100">
        <v>1588920.5999999996</v>
      </c>
      <c r="M372" s="100">
        <v>1941262.2000000002</v>
      </c>
      <c r="N372" s="100">
        <v>1380160.0200000003</v>
      </c>
      <c r="O372" s="100">
        <v>1594824.22</v>
      </c>
      <c r="P372" s="100">
        <v>2218507.04</v>
      </c>
      <c r="Q372" s="135">
        <f t="shared" si="7"/>
        <v>18680543.590000004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4494893.33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v>97571938.339999929</v>
      </c>
      <c r="F373" s="135">
        <v>101513386.82999998</v>
      </c>
      <c r="G373" s="135">
        <v>98536138.409999937</v>
      </c>
      <c r="H373" s="135">
        <v>97212164.230000019</v>
      </c>
      <c r="I373" s="135">
        <v>96414190.439999983</v>
      </c>
      <c r="J373" s="135">
        <v>98986637.890000045</v>
      </c>
      <c r="K373" s="135">
        <v>99542122.209999979</v>
      </c>
      <c r="L373" s="135">
        <v>98372545.420000032</v>
      </c>
      <c r="M373" s="135">
        <v>96552914.940000027</v>
      </c>
      <c r="N373" s="135">
        <v>99623935.219999999</v>
      </c>
      <c r="O373" s="135">
        <v>98588769.060000032</v>
      </c>
      <c r="P373" s="135">
        <v>112701447.35999997</v>
      </c>
      <c r="Q373" s="135">
        <f t="shared" si="7"/>
        <v>1195616190.3499999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297621463.5799998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7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7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7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v>68396547.859999999</v>
      </c>
      <c r="F377" s="136">
        <v>70874712.120000005</v>
      </c>
      <c r="G377" s="136">
        <v>68962134.560000002</v>
      </c>
      <c r="H377" s="136">
        <v>69064817.38000001</v>
      </c>
      <c r="I377" s="136">
        <v>69077353.580000013</v>
      </c>
      <c r="J377" s="136">
        <v>70442077.470000029</v>
      </c>
      <c r="K377" s="136">
        <v>70395980.699999988</v>
      </c>
      <c r="L377" s="136">
        <v>70392474.00999999</v>
      </c>
      <c r="M377" s="136">
        <v>70753551.350000009</v>
      </c>
      <c r="N377" s="136">
        <v>71426437.580000028</v>
      </c>
      <c r="O377" s="136">
        <v>71473054.530000001</v>
      </c>
      <c r="P377" s="136">
        <v>72112030.980000004</v>
      </c>
      <c r="Q377" s="135">
        <f t="shared" si="7"/>
        <v>843371172.12000012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208233394.54000002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68396547.859999999</v>
      </c>
      <c r="F378" s="100">
        <v>70874712.120000005</v>
      </c>
      <c r="G378" s="100">
        <v>68962134.560000002</v>
      </c>
      <c r="H378" s="100">
        <v>69064817.38000001</v>
      </c>
      <c r="I378" s="100">
        <v>69077353.580000013</v>
      </c>
      <c r="J378" s="100">
        <v>70442077.470000029</v>
      </c>
      <c r="K378" s="100">
        <v>70395980.699999988</v>
      </c>
      <c r="L378" s="100">
        <v>70392474.00999999</v>
      </c>
      <c r="M378" s="100">
        <v>70753551.350000009</v>
      </c>
      <c r="N378" s="100">
        <v>71426437.580000028</v>
      </c>
      <c r="O378" s="100">
        <v>71473054.530000001</v>
      </c>
      <c r="P378" s="100">
        <v>72112030.980000004</v>
      </c>
      <c r="Q378" s="135">
        <f t="shared" si="7"/>
        <v>843371172.12000012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208233394.54000002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7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7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7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7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v>5200820.18</v>
      </c>
      <c r="F383" s="136">
        <v>4407033.96</v>
      </c>
      <c r="G383" s="136">
        <v>5390490.21</v>
      </c>
      <c r="H383" s="136">
        <v>5391849.3099999996</v>
      </c>
      <c r="I383" s="136">
        <v>5141504.76</v>
      </c>
      <c r="J383" s="136">
        <v>5089960.63</v>
      </c>
      <c r="K383" s="136">
        <v>5944235.4199999999</v>
      </c>
      <c r="L383" s="136">
        <v>4204142.419999999</v>
      </c>
      <c r="M383" s="136">
        <v>2966517.55</v>
      </c>
      <c r="N383" s="136">
        <v>2834987.1700000004</v>
      </c>
      <c r="O383" s="136">
        <v>3116674.8800000008</v>
      </c>
      <c r="P383" s="136">
        <v>13571491.300000001</v>
      </c>
      <c r="Q383" s="135">
        <f t="shared" si="7"/>
        <v>63259707.790000007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14998344.350000001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5200820.18</v>
      </c>
      <c r="F384" s="100">
        <v>4407033.96</v>
      </c>
      <c r="G384" s="100">
        <v>5390490.21</v>
      </c>
      <c r="H384" s="100">
        <v>5391849.3099999996</v>
      </c>
      <c r="I384" s="100">
        <v>5141504.76</v>
      </c>
      <c r="J384" s="100">
        <v>5089960.63</v>
      </c>
      <c r="K384" s="100">
        <v>5944235.4199999999</v>
      </c>
      <c r="L384" s="100">
        <v>4204142.419999999</v>
      </c>
      <c r="M384" s="100">
        <v>2966517.55</v>
      </c>
      <c r="N384" s="100">
        <v>2834987.1700000004</v>
      </c>
      <c r="O384" s="100">
        <v>3116674.8800000008</v>
      </c>
      <c r="P384" s="100">
        <v>13571491.300000001</v>
      </c>
      <c r="Q384" s="135">
        <f t="shared" si="7"/>
        <v>63259707.790000007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14998344.350000001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7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7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v>40741.160000000003</v>
      </c>
      <c r="F387" s="136">
        <v>35526.660000000003</v>
      </c>
      <c r="G387" s="136">
        <v>40393.46</v>
      </c>
      <c r="H387" s="136">
        <v>39029.300000000003</v>
      </c>
      <c r="I387" s="136">
        <v>36672.1</v>
      </c>
      <c r="J387" s="136">
        <v>39550.97</v>
      </c>
      <c r="K387" s="136">
        <v>41400.36</v>
      </c>
      <c r="L387" s="136">
        <v>37525.58</v>
      </c>
      <c r="M387" s="136">
        <v>38644.670000000006</v>
      </c>
      <c r="N387" s="136">
        <v>39371.040000000001</v>
      </c>
      <c r="O387" s="136">
        <v>39855.4</v>
      </c>
      <c r="P387" s="136">
        <v>60183.340000000004</v>
      </c>
      <c r="Q387" s="135">
        <f t="shared" si="7"/>
        <v>488894.04000000004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116661.28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40741.160000000003</v>
      </c>
      <c r="F388" s="100">
        <v>35526.660000000003</v>
      </c>
      <c r="G388" s="100">
        <v>40393.46</v>
      </c>
      <c r="H388" s="100">
        <v>39029.300000000003</v>
      </c>
      <c r="I388" s="100">
        <v>36672.1</v>
      </c>
      <c r="J388" s="100">
        <v>39550.97</v>
      </c>
      <c r="K388" s="100">
        <v>41400.36</v>
      </c>
      <c r="L388" s="100">
        <v>37525.58</v>
      </c>
      <c r="M388" s="100">
        <v>38644.670000000006</v>
      </c>
      <c r="N388" s="100">
        <v>39371.040000000001</v>
      </c>
      <c r="O388" s="100">
        <v>39855.4</v>
      </c>
      <c r="P388" s="100">
        <v>60183.340000000004</v>
      </c>
      <c r="Q388" s="135">
        <f t="shared" si="7"/>
        <v>488894.04000000004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116661.28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7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7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v>23933829.139999941</v>
      </c>
      <c r="F391" s="136">
        <v>26196114.089999981</v>
      </c>
      <c r="G391" s="136">
        <v>24143120.179999948</v>
      </c>
      <c r="H391" s="136">
        <v>22716468.240000006</v>
      </c>
      <c r="I391" s="136">
        <v>22158659.999999966</v>
      </c>
      <c r="J391" s="136">
        <v>23415048.820000026</v>
      </c>
      <c r="K391" s="136">
        <v>23160505.729999982</v>
      </c>
      <c r="L391" s="136">
        <v>23738403.410000037</v>
      </c>
      <c r="M391" s="136">
        <v>22794201.370000012</v>
      </c>
      <c r="N391" s="136">
        <v>25323139.429999955</v>
      </c>
      <c r="O391" s="136">
        <v>23959184.250000022</v>
      </c>
      <c r="P391" s="136">
        <v>26957741.739999961</v>
      </c>
      <c r="Q391" s="135">
        <f t="shared" si="7"/>
        <v>288496416.39999986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74273063.409999877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23933829.139999941</v>
      </c>
      <c r="F392" s="100">
        <v>26196114.089999981</v>
      </c>
      <c r="G392" s="100">
        <v>24143120.179999948</v>
      </c>
      <c r="H392" s="100">
        <v>22716468.240000006</v>
      </c>
      <c r="I392" s="100">
        <v>22158659.999999966</v>
      </c>
      <c r="J392" s="100">
        <v>23415048.820000026</v>
      </c>
      <c r="K392" s="100">
        <v>23160505.729999982</v>
      </c>
      <c r="L392" s="100">
        <v>23738403.410000037</v>
      </c>
      <c r="M392" s="100">
        <v>22794201.370000012</v>
      </c>
      <c r="N392" s="100">
        <v>25323139.429999955</v>
      </c>
      <c r="O392" s="100">
        <v>23959184.250000022</v>
      </c>
      <c r="P392" s="100">
        <v>26957741.739999961</v>
      </c>
      <c r="Q392" s="135">
        <f t="shared" si="7"/>
        <v>288496416.39999986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74273063.409999877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86ZyL+5zKrCllLlp1N45SxQtqTuzKyb3tDm92ItxAKJtcDoLS/+AhzJQ5jUTmHQ7MXBNe8pzgbEjmAIuwbfERA==" saltValue="VPpS8mY30ggAQNbZAqp9/Q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Aleksandar Mihaljevic</cp:lastModifiedBy>
  <cp:lastPrinted>2023-02-27T07:37:40Z</cp:lastPrinted>
  <dcterms:created xsi:type="dcterms:W3CDTF">2023-02-26T18:56:37Z</dcterms:created>
  <dcterms:modified xsi:type="dcterms:W3CDTF">2026-05-11T07:19:57Z</dcterms:modified>
</cp:coreProperties>
</file>