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AppData\Local\Microsoft\Windows\INetCache\Content.Outlook\QJB4J08S\"/>
    </mc:Choice>
  </mc:AlternateContent>
  <xr:revisionPtr revIDLastSave="0" documentId="13_ncr:1_{72A5B3D1-0CB3-44DD-A0CC-328ADF8D31F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4" i="1"/>
  <c r="L15" i="1" l="1"/>
  <c r="J15" i="1"/>
  <c r="I15" i="1"/>
  <c r="O15" i="1" l="1"/>
  <c r="G4" i="1"/>
  <c r="G6" i="1" s="1"/>
  <c r="E4" i="1"/>
  <c r="E6" i="1" s="1"/>
  <c r="D4" i="1"/>
  <c r="D6" i="1" s="1"/>
  <c r="G10" i="1"/>
  <c r="F10" i="1"/>
  <c r="E10" i="1"/>
  <c r="D10" i="1"/>
  <c r="K15" i="1" l="1"/>
  <c r="F4" i="1" s="1"/>
  <c r="F6" i="1" s="1"/>
  <c r="F7" i="1"/>
  <c r="F14" i="1" s="1"/>
  <c r="G7" i="1" l="1"/>
  <c r="G14" i="1" s="1"/>
  <c r="D7" i="1"/>
  <c r="D14" i="1" s="1"/>
  <c r="E7" i="1"/>
  <c r="E14" i="1" s="1"/>
  <c r="F8" i="1"/>
  <c r="F11" i="1" s="1"/>
  <c r="F19" i="1" s="1"/>
  <c r="E8" i="1" l="1"/>
  <c r="E11" i="1" s="1"/>
  <c r="E19" i="1" s="1"/>
  <c r="G8" i="1"/>
  <c r="G11" i="1" s="1"/>
  <c r="D8" i="1"/>
  <c r="D11" i="1" s="1"/>
  <c r="D19" i="1" s="1"/>
  <c r="F22" i="1"/>
  <c r="F26" i="1" s="1"/>
  <c r="F15" i="1" s="1"/>
  <c r="G22" i="1" l="1"/>
  <c r="G19" i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<sst xmlns="http://schemas.openxmlformats.org/spreadsheetml/2006/main" count="78" uniqueCount="55">
  <si>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</si>
  <si>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</si>
  <si>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</si>
  <si>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</si>
  <si>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</si>
  <si>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</si>
  <si>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</si>
  <si>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</si>
  <si>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</si>
  <si>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</si>
  <si>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</si>
  <si>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</si>
  <si>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</si>
  <si>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</si>
  <si>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</si>
  <si>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</si>
  <si>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</si>
  <si>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</si>
  <si>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</si>
  <si>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</si>
  <si>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</si>
  <si>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</si>
  <si>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</si>
  <si>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</si>
  <si>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</si>
  <si>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</si>
  <si>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</si>
  <si>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</si>
  <si>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</si>
  <si>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</si>
  <si>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</si>
  <si>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</si>
  <si>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</si>
  <si>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</si>
  <si>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</si>
  <si>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</si>
  <si>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</si>
  <si>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</si>
  <si>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</si>
  <si>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</si>
  <si>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</si>
  <si>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</si>
  <si>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</si>
  <si>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</si>
  <si>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</si>
  <si>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</si>
  <si>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</si>
  <si>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</si>
  <si>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</si>
  <si>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</si>
  <si>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</si>
  <si>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</si>
  <si>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</si>
  <si>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</si>
  <si>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MALOPRODAJNIH CIJENA NAFTNIH DERIVATA 09.03.2026 god.-23.03.2026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</si>
</sst>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70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Fill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0" fillId="0" borderId="0" xfId="0" applyFill="1"/>
    <xf numFmtId="2" fontId="0" fillId="0" borderId="0" xfId="0" applyNumberFormat="1" applyAlignment="1"/>
    <xf numFmtId="16" fontId="0" fillId="0" borderId="0" xfId="0" applyNumberFormat="1" applyAlignment="1"/>
    <xf numFmtId="16" fontId="0" fillId="0" borderId="0" xfId="0" applyNumberFormat="1" applyFill="1" applyAlignmen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16" fontId="0" fillId="0" borderId="0" xfId="0" applyNumberFormat="1"/>
    <xf numFmtId="2" fontId="0" fillId="0" borderId="0" xfId="0" applyNumberFormat="1" applyFill="1" applyAlignment="1"/>
    <xf numFmtId="2" fontId="0" fillId="0" borderId="0" xfId="0" applyNumberFormat="1" applyFont="1" applyFill="1" applyAlignment="1"/>
    <xf numFmtId="2" fontId="0" fillId="2" borderId="0" xfId="0" applyNumberFormat="1" applyFill="1" applyAlignment="1">
      <alignment horizontal="center"/>
    </xf>
    <xf numFmtId="164" fontId="20" fillId="0" borderId="0" xfId="0" applyNumberFormat="1" applyFont="1"/>
    <xf numFmtId="164" fontId="4" fillId="0" borderId="0" xfId="1" applyNumberFormat="1" applyFont="1" applyFill="1"/>
    <xf numFmtId="165" fontId="4" fillId="8" borderId="0" xfId="1" applyNumberFormat="1" applyFont="1" applyFill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zoomScale="124" zoomScaleNormal="124" workbookViewId="0">
      <selection activeCell="K23" sqref="K23"/>
    </sheetView>
  </sheetViews>
  <sheetFormatPr defaultRowHeight="12.75" x14ac:dyDescent="0.2"/>
  <cols>
    <col min="1" max="1" width="3.42578125" customWidth="1"/>
    <col min="2" max="2" width="39.28515625" customWidth="1"/>
    <col min="4" max="6" width="12.7109375" customWidth="1"/>
    <col min="7" max="7" width="12" customWidth="1"/>
    <col min="8" max="8" width="7.28515625" customWidth="1"/>
    <col min="9" max="9" width="10.28515625" style="47" customWidth="1"/>
    <col min="10" max="10" width="14.140625" style="47" customWidth="1"/>
    <col min="11" max="12" width="13.140625" style="47" customWidth="1"/>
    <col min="15" max="15" width="21" customWidth="1"/>
    <col min="19" max="19" width="2.28515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68" t="s">
        <v>54</v>
      </c>
      <c r="C1" s="68"/>
      <c r="D1" s="68"/>
      <c r="E1" s="68"/>
      <c r="F1" s="68"/>
      <c r="G1" s="68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1037.425</v>
      </c>
      <c r="E4" s="15">
        <f>J15</f>
        <v>1037.425</v>
      </c>
      <c r="F4" s="15">
        <f>K15</f>
        <v>1244.2249999999999</v>
      </c>
      <c r="G4" s="15">
        <f>L15</f>
        <v>1184.1500000000001</v>
      </c>
      <c r="H4" s="61">
        <v>46090</v>
      </c>
      <c r="I4" s="56">
        <v>979.5</v>
      </c>
      <c r="J4" s="56">
        <v>979.5</v>
      </c>
      <c r="K4" s="56">
        <v>1172</v>
      </c>
      <c r="L4" s="56">
        <v>1104.75</v>
      </c>
      <c r="M4" s="61">
        <v>46090</v>
      </c>
      <c r="N4" s="59">
        <v>1.1555</v>
      </c>
      <c r="O4" s="60">
        <f>1/N4</f>
        <v>0.86542622241453915</v>
      </c>
      <c r="P4" s="55"/>
      <c r="Q4" s="55"/>
      <c r="R4" s="55"/>
      <c r="S4" s="55"/>
      <c r="T4" s="54"/>
      <c r="U4" s="54"/>
      <c r="V4" s="54"/>
      <c r="W4" s="54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57">
        <v>46091</v>
      </c>
      <c r="I5" s="56">
        <v>908.25</v>
      </c>
      <c r="J5" s="56">
        <v>908.25</v>
      </c>
      <c r="K5" s="56">
        <v>1057.25</v>
      </c>
      <c r="L5" s="56">
        <v>1014.5</v>
      </c>
      <c r="M5" s="57">
        <v>46091</v>
      </c>
      <c r="N5" s="59">
        <v>1.1640999999999999</v>
      </c>
      <c r="O5" s="60">
        <f t="shared" ref="O5:O13" si="0">1/N5</f>
        <v>0.85903272914698059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1087.425</v>
      </c>
      <c r="E6" s="19">
        <f>SUM(E4:E5)</f>
        <v>1042.425</v>
      </c>
      <c r="F6" s="19">
        <f>SUM(F4:F5)</f>
        <v>1251.7249999999999</v>
      </c>
      <c r="G6" s="19">
        <f>SUM(G4:G5)</f>
        <v>1188.6500000000001</v>
      </c>
      <c r="H6" s="58">
        <v>46092</v>
      </c>
      <c r="I6" s="56">
        <v>952.75</v>
      </c>
      <c r="J6" s="56">
        <v>952.75</v>
      </c>
      <c r="K6" s="56">
        <v>1123</v>
      </c>
      <c r="L6" s="56">
        <v>1079</v>
      </c>
      <c r="M6" s="58">
        <v>46092</v>
      </c>
      <c r="N6" s="59">
        <v>1.1580999999999999</v>
      </c>
      <c r="O6" s="60">
        <f t="shared" si="0"/>
        <v>0.86348329159830761</v>
      </c>
    </row>
    <row r="7" spans="1:23" ht="14.25" x14ac:dyDescent="0.2">
      <c r="A7" s="13" t="s">
        <v>17</v>
      </c>
      <c r="B7" s="17" t="s">
        <v>18</v>
      </c>
      <c r="C7" s="16" t="s">
        <v>19</v>
      </c>
      <c r="D7" s="20">
        <f>O15</f>
        <v>0.8669</v>
      </c>
      <c r="E7" s="20">
        <f>O15</f>
        <v>0.8669</v>
      </c>
      <c r="F7" s="20">
        <f>O15</f>
        <v>0.8669</v>
      </c>
      <c r="G7" s="20">
        <f>O15</f>
        <v>0.8669</v>
      </c>
      <c r="H7" s="61">
        <v>46093</v>
      </c>
      <c r="I7" s="62">
        <v>1004.25</v>
      </c>
      <c r="J7" s="63">
        <v>1004.25</v>
      </c>
      <c r="K7" s="63">
        <v>1206.25</v>
      </c>
      <c r="L7" s="62">
        <v>1159.25</v>
      </c>
      <c r="M7" s="61">
        <v>46093</v>
      </c>
      <c r="N7" s="59">
        <v>1.1547000000000001</v>
      </c>
      <c r="O7" s="60">
        <f t="shared" si="0"/>
        <v>0.86602580756906555</v>
      </c>
    </row>
    <row r="8" spans="1:23" ht="14.25" x14ac:dyDescent="0.2">
      <c r="A8" s="16">
        <v>3</v>
      </c>
      <c r="B8" s="17" t="s">
        <v>20</v>
      </c>
      <c r="C8" s="16" t="s">
        <v>21</v>
      </c>
      <c r="D8" s="18">
        <f>ROUND(D6*D7,2)</f>
        <v>942.69</v>
      </c>
      <c r="E8" s="18">
        <f>ROUND(E6*E7,2)</f>
        <v>903.68</v>
      </c>
      <c r="F8" s="18">
        <f>ROUND(F6*F7,2)</f>
        <v>1085.1199999999999</v>
      </c>
      <c r="G8" s="18">
        <f>ROUND(G6*G7,2)</f>
        <v>1030.44</v>
      </c>
      <c r="H8" s="61">
        <v>46094</v>
      </c>
      <c r="I8" s="56">
        <v>1030.75</v>
      </c>
      <c r="J8" s="56">
        <v>1030.75</v>
      </c>
      <c r="K8" s="56">
        <v>1208.25</v>
      </c>
      <c r="L8" s="56">
        <v>1163</v>
      </c>
      <c r="M8" s="61">
        <v>46094</v>
      </c>
      <c r="N8" s="59">
        <v>1.1476</v>
      </c>
      <c r="O8" s="60">
        <f t="shared" si="0"/>
        <v>0.87138375740676199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61">
        <v>46097</v>
      </c>
      <c r="I9" s="56">
        <v>1054.25</v>
      </c>
      <c r="J9" s="56">
        <v>1054.25</v>
      </c>
      <c r="K9" s="56">
        <v>1224.5</v>
      </c>
      <c r="L9" s="56">
        <v>1181.5</v>
      </c>
      <c r="M9" s="61">
        <v>46097</v>
      </c>
      <c r="N9" s="59">
        <v>1.1477999999999999</v>
      </c>
      <c r="O9" s="60">
        <f t="shared" si="0"/>
        <v>0.87123192193761989</v>
      </c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8">
        <v>46098</v>
      </c>
      <c r="I10" s="56">
        <v>1053</v>
      </c>
      <c r="J10" s="56">
        <v>1053</v>
      </c>
      <c r="K10" s="56">
        <v>1216.5</v>
      </c>
      <c r="L10" s="56">
        <v>1181.75</v>
      </c>
      <c r="M10" s="58">
        <v>46098</v>
      </c>
      <c r="N10" s="59">
        <v>1.1531</v>
      </c>
      <c r="O10" s="60">
        <f t="shared" si="0"/>
        <v>0.86722747376636888</v>
      </c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0.72799999999999998</v>
      </c>
      <c r="E11" s="23">
        <f>ROUND(E8*E10,3)</f>
        <v>0.69799999999999995</v>
      </c>
      <c r="F11" s="23">
        <f>ROUND(F8*F10,3)</f>
        <v>0.92200000000000004</v>
      </c>
      <c r="G11" s="23">
        <f>ROUND(G8*G10,3)</f>
        <v>0.876</v>
      </c>
      <c r="H11" s="58">
        <v>46099</v>
      </c>
      <c r="I11" s="56">
        <v>1109</v>
      </c>
      <c r="J11" s="56">
        <v>1109</v>
      </c>
      <c r="K11" s="56">
        <v>1328.25</v>
      </c>
      <c r="L11" s="56">
        <v>1269.25</v>
      </c>
      <c r="M11" s="58">
        <v>46099</v>
      </c>
      <c r="N11" s="65">
        <v>1.1499999999999999</v>
      </c>
      <c r="O11" s="60">
        <f t="shared" si="0"/>
        <v>0.86956521739130443</v>
      </c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8">
        <v>46100</v>
      </c>
      <c r="I12" s="56">
        <v>1141</v>
      </c>
      <c r="J12" s="56">
        <v>1141</v>
      </c>
      <c r="K12" s="56">
        <v>1435.5</v>
      </c>
      <c r="L12" s="56">
        <v>1336</v>
      </c>
      <c r="M12" s="58">
        <v>46100</v>
      </c>
      <c r="N12" s="59">
        <v>1.1489</v>
      </c>
      <c r="O12" s="60">
        <f t="shared" si="0"/>
        <v>0.87039777178170419</v>
      </c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8">
        <v>46101</v>
      </c>
      <c r="I13" s="56">
        <v>1141.5</v>
      </c>
      <c r="J13" s="56">
        <v>1141.5</v>
      </c>
      <c r="K13" s="56">
        <v>1470.75</v>
      </c>
      <c r="L13" s="56">
        <v>1352.5</v>
      </c>
      <c r="M13" s="58">
        <v>46101</v>
      </c>
      <c r="N13" s="59">
        <v>1.1555</v>
      </c>
      <c r="O13" s="60">
        <f t="shared" si="0"/>
        <v>0.86542622241453915</v>
      </c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1E-3</v>
      </c>
      <c r="G14" s="20">
        <f>ROUND(1.3*G7*G10,4)</f>
        <v>1E-3</v>
      </c>
      <c r="H14" s="58"/>
      <c r="I14" s="52"/>
      <c r="J14" s="53"/>
      <c r="K14" s="53"/>
      <c r="L14" s="52"/>
      <c r="M14" s="48"/>
      <c r="N14" s="33"/>
      <c r="O14" s="31"/>
    </row>
    <row r="15" spans="1:23" ht="15" x14ac:dyDescent="0.25">
      <c r="A15" s="16">
        <v>8</v>
      </c>
      <c r="B15" s="17" t="s">
        <v>33</v>
      </c>
      <c r="C15" s="16" t="s">
        <v>29</v>
      </c>
      <c r="D15" s="27">
        <f>ROUND((D11+D12+D13+D14+D16+D17+D26)*0.21,3)</f>
        <v>0.27</v>
      </c>
      <c r="E15" s="27">
        <f t="shared" ref="E15:F15" si="1">ROUND((E11+E12+E13+E14+E16+E17+E26)*0.21,3)</f>
        <v>0.26400000000000001</v>
      </c>
      <c r="F15" s="27">
        <f t="shared" si="1"/>
        <v>0.27200000000000002</v>
      </c>
      <c r="G15" s="27">
        <f>ROUND((G11+G12+G13+G14+G16+G26)*0.21,3)</f>
        <v>0.29899999999999999</v>
      </c>
      <c r="H15" s="28"/>
      <c r="I15" s="29">
        <f>AVERAGE(I4:I13)</f>
        <v>1037.425</v>
      </c>
      <c r="J15" s="29">
        <f>AVERAGE(J4:J13)</f>
        <v>1037.425</v>
      </c>
      <c r="K15" s="29">
        <f>AVERAGE(K4:K13)</f>
        <v>1244.2249999999999</v>
      </c>
      <c r="L15" s="29">
        <f>AVERAGE(L4:L13)</f>
        <v>1184.1500000000001</v>
      </c>
      <c r="M15" s="30"/>
      <c r="N15" s="30"/>
      <c r="O15" s="31">
        <f>ROUND(AVERAGE(O2:O13),4)</f>
        <v>0.8669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67">
        <v>0.41199999999999998</v>
      </c>
      <c r="E16" s="67">
        <v>0.41199999999999998</v>
      </c>
      <c r="F16" s="67">
        <v>0.22</v>
      </c>
      <c r="G16" s="27">
        <v>0.43999999999999995</v>
      </c>
      <c r="H16" s="24"/>
      <c r="I16" s="24"/>
      <c r="J16" s="24"/>
      <c r="K16" s="24"/>
      <c r="L16" s="24"/>
      <c r="M16" s="32"/>
      <c r="N16" s="4"/>
      <c r="O16" s="4"/>
    </row>
    <row r="17" spans="1:15" ht="15" x14ac:dyDescent="0.25">
      <c r="A17" s="16">
        <v>10</v>
      </c>
      <c r="B17" s="17" t="s">
        <v>53</v>
      </c>
      <c r="C17" s="16" t="s">
        <v>29</v>
      </c>
      <c r="D17" s="27">
        <v>0.03</v>
      </c>
      <c r="E17" s="27">
        <v>0.03</v>
      </c>
      <c r="F17" s="27">
        <v>0.03</v>
      </c>
      <c r="G17" s="27">
        <v>0</v>
      </c>
      <c r="H17" s="34"/>
      <c r="I17" s="35"/>
      <c r="J17" s="35"/>
      <c r="K17" s="35"/>
      <c r="L17" s="35"/>
      <c r="M17" s="26"/>
      <c r="N17" s="4"/>
      <c r="O17" s="4"/>
    </row>
    <row r="18" spans="1:15" x14ac:dyDescent="0.2">
      <c r="A18" s="36" t="s">
        <v>35</v>
      </c>
      <c r="B18" s="21" t="s">
        <v>36</v>
      </c>
      <c r="C18" s="37" t="s">
        <v>29</v>
      </c>
      <c r="D18" s="38">
        <f>SUM(D12:D17)</f>
        <v>0.71290000000000009</v>
      </c>
      <c r="E18" s="38">
        <f>SUM(E12:E17)</f>
        <v>0.70690000000000008</v>
      </c>
      <c r="F18" s="39">
        <f>SUM(F12:F17)</f>
        <v>0.52300000000000002</v>
      </c>
      <c r="G18" s="38">
        <f>SUM(G12:G17)</f>
        <v>0.74</v>
      </c>
      <c r="H18" s="4"/>
      <c r="I18" s="4"/>
      <c r="J18" s="4"/>
      <c r="K18" s="4"/>
      <c r="L18" s="4"/>
      <c r="M18" s="4"/>
      <c r="N18" s="4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66">
        <f>0.01*D11/100</f>
        <v>7.2799999999999994E-5</v>
      </c>
      <c r="E19" s="66">
        <f t="shared" ref="E19:G19" si="2">0.01*E11/100</f>
        <v>6.9800000000000003E-5</v>
      </c>
      <c r="F19" s="66">
        <f t="shared" si="2"/>
        <v>9.2200000000000005E-5</v>
      </c>
      <c r="G19" s="66">
        <f t="shared" si="2"/>
        <v>8.7600000000000002E-5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 x14ac:dyDescent="0.2">
      <c r="A20" s="16">
        <v>12</v>
      </c>
      <c r="B20" s="17" t="s">
        <v>39</v>
      </c>
      <c r="C20" s="16" t="s">
        <v>29</v>
      </c>
      <c r="D20" s="66">
        <v>1.4E-3</v>
      </c>
      <c r="E20" s="66">
        <v>2.5000000000000001E-3</v>
      </c>
      <c r="F20" s="66">
        <v>2.7000000000000001E-3</v>
      </c>
      <c r="G20" s="66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 x14ac:dyDescent="0.2">
      <c r="A21" s="16">
        <v>13</v>
      </c>
      <c r="B21" s="17" t="s">
        <v>40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 x14ac:dyDescent="0.2">
      <c r="A22" s="16">
        <v>14</v>
      </c>
      <c r="B22" s="17" t="s">
        <v>41</v>
      </c>
      <c r="C22" s="16" t="s">
        <v>29</v>
      </c>
      <c r="D22" s="20">
        <f>ROUND(D11*0.01,4)</f>
        <v>7.3000000000000001E-3</v>
      </c>
      <c r="E22" s="20">
        <f>ROUND(E11*0.01,4)</f>
        <v>7.0000000000000001E-3</v>
      </c>
      <c r="F22" s="20">
        <f>ROUND(F11*0.01,4)</f>
        <v>9.1999999999999998E-3</v>
      </c>
      <c r="G22" s="20">
        <f>ROUND(G11*0.01,4)</f>
        <v>8.8000000000000005E-3</v>
      </c>
      <c r="H22" s="4"/>
      <c r="I22" s="4"/>
      <c r="J22" s="4"/>
      <c r="K22" s="4"/>
      <c r="L22" s="4"/>
      <c r="M22" s="4"/>
      <c r="N22" s="4"/>
      <c r="O22" s="4"/>
    </row>
    <row r="23" spans="1:15" x14ac:dyDescent="0.2">
      <c r="A23" s="16">
        <v>15</v>
      </c>
      <c r="B23" s="17" t="s">
        <v>42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 x14ac:dyDescent="0.2">
      <c r="A24" s="16">
        <v>16</v>
      </c>
      <c r="B24" s="17" t="s">
        <v>43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44</v>
      </c>
      <c r="H24" s="4"/>
      <c r="I24" s="4"/>
      <c r="J24" s="4"/>
      <c r="K24" s="4"/>
      <c r="L24" s="4"/>
      <c r="M24" s="4"/>
      <c r="N24" s="4"/>
      <c r="O24" s="4"/>
    </row>
    <row r="25" spans="1:15" x14ac:dyDescent="0.2">
      <c r="A25" s="16">
        <v>17</v>
      </c>
      <c r="B25" s="17" t="s">
        <v>45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 x14ac:dyDescent="0.2">
      <c r="A26" s="36" t="s">
        <v>46</v>
      </c>
      <c r="B26" s="21" t="s">
        <v>47</v>
      </c>
      <c r="C26" s="37" t="s">
        <v>29</v>
      </c>
      <c r="D26" s="38">
        <f>SUM(D19:D25)</f>
        <v>0.1170728</v>
      </c>
      <c r="E26" s="38">
        <f>SUM(E19:E25)</f>
        <v>0.1178698</v>
      </c>
      <c r="F26" s="38">
        <f>SUM(F19:F25)</f>
        <v>0.1212922</v>
      </c>
      <c r="G26" s="38">
        <f>SUM(G19:G25)</f>
        <v>0.1088876</v>
      </c>
      <c r="H26" s="4"/>
      <c r="I26" s="4"/>
      <c r="J26" s="4"/>
      <c r="K26" s="4"/>
      <c r="L26" s="4"/>
      <c r="M26" s="4"/>
      <c r="N26" s="4"/>
      <c r="O26" s="4"/>
    </row>
    <row r="27" spans="1:15" x14ac:dyDescent="0.2">
      <c r="A27" s="16">
        <v>18</v>
      </c>
      <c r="B27" s="17" t="s">
        <v>48</v>
      </c>
      <c r="C27" s="16" t="s">
        <v>29</v>
      </c>
      <c r="D27" s="40">
        <f>SUM(D11+D18+D26)</f>
        <v>1.5579728000000002</v>
      </c>
      <c r="E27" s="40">
        <f>SUM(E11+E18+E26)</f>
        <v>1.5227698000000001</v>
      </c>
      <c r="F27" s="40">
        <f>SUM(F11+F18+F26)</f>
        <v>1.5662922000000001</v>
      </c>
      <c r="G27" s="40">
        <f>SUM(G11+G18+G26)</f>
        <v>1.7248876000000002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 x14ac:dyDescent="0.2">
      <c r="A28" s="41" t="s">
        <v>49</v>
      </c>
      <c r="B28" s="42" t="s">
        <v>50</v>
      </c>
      <c r="C28" s="43" t="s">
        <v>29</v>
      </c>
      <c r="D28" s="44">
        <f>ROUND(D27,2)</f>
        <v>1.56</v>
      </c>
      <c r="E28" s="44">
        <f>ROUND(E27,2)</f>
        <v>1.52</v>
      </c>
      <c r="F28" s="44">
        <f>ROUND(F27,2)</f>
        <v>1.57</v>
      </c>
      <c r="G28" s="45">
        <f>ROUND(G27,2)</f>
        <v>1.72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 x14ac:dyDescent="0.25">
      <c r="A29" s="69" t="s">
        <v>51</v>
      </c>
      <c r="B29" s="69"/>
      <c r="C29" s="16" t="s">
        <v>29</v>
      </c>
      <c r="D29" s="49">
        <v>1.5</v>
      </c>
      <c r="E29" s="50">
        <v>1.47</v>
      </c>
      <c r="F29" s="50">
        <v>1.5</v>
      </c>
      <c r="G29" s="51">
        <v>1.42</v>
      </c>
      <c r="H29" s="4"/>
      <c r="I29" s="4"/>
      <c r="J29" s="4"/>
      <c r="K29" s="4"/>
      <c r="L29" s="4"/>
      <c r="M29" s="4"/>
    </row>
    <row r="30" spans="1:15" ht="13.9" customHeight="1" x14ac:dyDescent="0.2">
      <c r="A30" s="69" t="s">
        <v>52</v>
      </c>
      <c r="B30" s="69"/>
      <c r="C30" s="16" t="s">
        <v>29</v>
      </c>
      <c r="D30" s="46">
        <f>D28-D29</f>
        <v>6.0000000000000053E-2</v>
      </c>
      <c r="E30" s="46">
        <f>E28-E29</f>
        <v>5.0000000000000044E-2</v>
      </c>
      <c r="F30" s="46">
        <f>F28-F29</f>
        <v>7.0000000000000062E-2</v>
      </c>
      <c r="G30" s="46">
        <f>G28-G29</f>
        <v>0.30000000000000004</v>
      </c>
      <c r="H30" s="64"/>
      <c r="I30" s="4"/>
      <c r="J30" s="4"/>
      <c r="K30" s="4"/>
      <c r="L30" s="4"/>
      <c r="M30" s="4"/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2026-03-20T11:16:54Z</cp:lastPrinted>
  <dcterms:created xsi:type="dcterms:W3CDTF">2024-09-23T06:54:56Z</dcterms:created>
  <dcterms:modified xsi:type="dcterms:W3CDTF">2026-03-23T07:48:55Z</dcterms:modified>
</cp:coreProperties>
</file>