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5\"/>
    </mc:Choice>
  </mc:AlternateContent>
  <xr:revisionPtr revIDLastSave="0" documentId="13_ncr:1_{F8F8C0A6-A45F-48AD-A2A4-52B1B7F5A630}" xr6:coauthVersionLast="36" xr6:coauthVersionMax="36" xr10:uidLastSave="{00000000-0000-0000-0000-000000000000}"/>
  <bookViews>
    <workbookView xWindow="0" yWindow="0" windowWidth="28800" windowHeight="12225" xr2:uid="{75E8C2A2-6053-4351-BC17-D3B99CA73E3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4" i="1"/>
  <c r="O11" i="1" l="1"/>
  <c r="O10" i="1"/>
  <c r="O9" i="1"/>
  <c r="O8" i="1"/>
  <c r="O7" i="1"/>
  <c r="O6" i="1"/>
  <c r="O15" i="1" l="1"/>
  <c r="L15" i="1"/>
  <c r="G4" i="1" s="1"/>
  <c r="G6" i="1" s="1"/>
  <c r="K15" i="1"/>
  <c r="F4" i="1" s="1"/>
  <c r="F6" i="1" s="1"/>
  <c r="J15" i="1"/>
  <c r="E4" i="1" s="1"/>
  <c r="E6" i="1" s="1"/>
  <c r="I15" i="1"/>
  <c r="D4" i="1" s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C4197BA6-B0BD-4157-9C76-B69FDCB0391A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<sst xmlns="http://schemas.openxmlformats.org/spreadsheetml/2006/main" count="80" uniqueCount="56">
  <si>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</si>
  <si>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</si>
  <si>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</si>
  <si>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</si>
  <si>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</si>
  <si>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</si>
  <si>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</si>
  <si>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</si>
  <si>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</si>
  <si>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</si>
  <si>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</si>
  <si>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</si>
  <si>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</si>
  <si>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</si>
  <si>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</si>
  <si>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</si>
  <si>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</si>
  <si>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</si>
  <si>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</si>
  <si>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</si>
  <si>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</si>
  <si>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</si>
  <si>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</si>
  <si>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</si>
  <si>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</si>
  <si>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</si>
  <si>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</si>
  <si>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</si>
  <si>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</si>
  <si>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</si>
  <si>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</si>
  <si>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</si>
  <si>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</si>
  <si>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</si>
  <si>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</si>
  <si>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</si>
  <si>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</si>
  <si>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</si>
  <si>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</si>
  <si>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</si>
  <si>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</si>
  <si>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</si>
  <si>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</si>
  <si>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</si>
  <si>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</si>
  <si>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</si>
  <si>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</si>
  <si>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</si>
  <si>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</si>
  <si>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</si>
  <si>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</si>
  <si>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</si>
  <si>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</si>
  <si>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</si>
  <si>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holiday</t>
  </si>
  <si>
    <t>OBRAČUN MALOPRODAJNIH CIJENA NAFTNIH DERIVATA 03.11.2025 god.-17.11.2025 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</si>
</sst>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sz val="11"/>
      <name val="Apto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76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" fontId="7" fillId="0" borderId="0" xfId="0" applyNumberFormat="1" applyFont="1" applyFill="1" applyAlignment="1">
      <alignment horizontal="center"/>
    </xf>
    <xf numFmtId="0" fontId="20" fillId="0" borderId="0" xfId="0" applyFont="1"/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22" fillId="0" borderId="0" xfId="0" applyFont="1" applyFill="1"/>
    <xf numFmtId="0" fontId="0" fillId="0" borderId="0" xfId="0" applyFill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16" fontId="0" fillId="7" borderId="0" xfId="0" applyNumberFormat="1" applyFill="1" applyAlignment="1">
      <alignment horizontal="center"/>
    </xf>
    <xf numFmtId="164" fontId="20" fillId="7" borderId="0" xfId="0" applyNumberFormat="1" applyFont="1" applyFill="1"/>
    <xf numFmtId="164" fontId="10" fillId="7" borderId="0" xfId="0" applyNumberFormat="1" applyFont="1" applyFill="1" applyAlignment="1">
      <alignment horizontal="center"/>
    </xf>
    <xf numFmtId="16" fontId="1" fillId="7" borderId="0" xfId="0" applyNumberFormat="1" applyFont="1" applyFill="1" applyAlignment="1">
      <alignment horizontal="center"/>
    </xf>
    <xf numFmtId="0" fontId="20" fillId="7" borderId="0" xfId="0" applyFont="1" applyFill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2" fontId="0" fillId="0" borderId="0" xfId="0" applyNumberFormat="1" applyFill="1" applyAlignment="1">
      <alignment horizontal="center" vertical="center"/>
    </xf>
    <xf numFmtId="16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/>
    </xf>
  </cellXfs>
  <cellStyles count="3">
    <cellStyle name="Normal" xfId="0" builtinId="0"/>
    <cellStyle name="Normal 12" xfId="2" xr:uid="{6C787D33-A269-41DF-B3D0-9FCE3354219A}"/>
    <cellStyle name="Normal_kalkulacija" xfId="1" xr:uid="{FCA3D55B-CEF6-4514-9AA8-ADC02DDDDC31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D53C-AD10-487C-8238-42FB6F5BF609}">
  <sheetPr>
    <pageSetUpPr fitToPage="1"/>
  </sheetPr>
  <dimension ref="A1:X30"/>
  <sheetViews>
    <sheetView tabSelected="1" zoomScale="124" zoomScaleNormal="124" workbookViewId="0">
      <selection activeCell="L22" sqref="L22"/>
    </sheetView>
  </sheetViews>
  <sheetFormatPr defaultRowHeight="12.75"/>
  <cols>
    <col min="1" max="1" width="3.42578125" customWidth="1"/>
    <col min="2" max="2" width="39.28515625" customWidth="1"/>
    <col min="4" max="7" width="12.7109375" customWidth="1"/>
    <col min="9" max="9" width="10.28515625" style="49" customWidth="1"/>
    <col min="10" max="10" width="14.140625" style="49" customWidth="1"/>
    <col min="11" max="12" width="13.140625" style="49" customWidth="1"/>
    <col min="20" max="20" width="2.28515625" customWidth="1"/>
    <col min="21" max="24" width="9.140625" hidden="1" customWidth="1"/>
    <col min="257" max="257" width="5.7109375" customWidth="1"/>
    <col min="258" max="258" width="49" customWidth="1"/>
    <col min="260" max="263" width="12.7109375" customWidth="1"/>
    <col min="265" max="266" width="14.140625" customWidth="1"/>
    <col min="267" max="268" width="13.140625" customWidth="1"/>
    <col min="513" max="513" width="5.7109375" customWidth="1"/>
    <col min="514" max="514" width="49" customWidth="1"/>
    <col min="516" max="519" width="12.7109375" customWidth="1"/>
    <col min="521" max="522" width="14.140625" customWidth="1"/>
    <col min="523" max="524" width="13.140625" customWidth="1"/>
    <col min="769" max="769" width="5.7109375" customWidth="1"/>
    <col min="770" max="770" width="49" customWidth="1"/>
    <col min="772" max="775" width="12.7109375" customWidth="1"/>
    <col min="777" max="778" width="14.140625" customWidth="1"/>
    <col min="779" max="780" width="13.140625" customWidth="1"/>
    <col min="1025" max="1025" width="5.7109375" customWidth="1"/>
    <col min="1026" max="1026" width="49" customWidth="1"/>
    <col min="1028" max="1031" width="12.7109375" customWidth="1"/>
    <col min="1033" max="1034" width="14.140625" customWidth="1"/>
    <col min="1035" max="1036" width="13.140625" customWidth="1"/>
    <col min="1281" max="1281" width="5.7109375" customWidth="1"/>
    <col min="1282" max="1282" width="49" customWidth="1"/>
    <col min="1284" max="1287" width="12.7109375" customWidth="1"/>
    <col min="1289" max="1290" width="14.140625" customWidth="1"/>
    <col min="1291" max="1292" width="13.140625" customWidth="1"/>
    <col min="1537" max="1537" width="5.7109375" customWidth="1"/>
    <col min="1538" max="1538" width="49" customWidth="1"/>
    <col min="1540" max="1543" width="12.7109375" customWidth="1"/>
    <col min="1545" max="1546" width="14.140625" customWidth="1"/>
    <col min="1547" max="1548" width="13.140625" customWidth="1"/>
    <col min="1793" max="1793" width="5.7109375" customWidth="1"/>
    <col min="1794" max="1794" width="49" customWidth="1"/>
    <col min="1796" max="1799" width="12.7109375" customWidth="1"/>
    <col min="1801" max="1802" width="14.140625" customWidth="1"/>
    <col min="1803" max="1804" width="13.140625" customWidth="1"/>
    <col min="2049" max="2049" width="5.7109375" customWidth="1"/>
    <col min="2050" max="2050" width="49" customWidth="1"/>
    <col min="2052" max="2055" width="12.7109375" customWidth="1"/>
    <col min="2057" max="2058" width="14.140625" customWidth="1"/>
    <col min="2059" max="2060" width="13.140625" customWidth="1"/>
    <col min="2305" max="2305" width="5.7109375" customWidth="1"/>
    <col min="2306" max="2306" width="49" customWidth="1"/>
    <col min="2308" max="2311" width="12.7109375" customWidth="1"/>
    <col min="2313" max="2314" width="14.140625" customWidth="1"/>
    <col min="2315" max="2316" width="13.140625" customWidth="1"/>
    <col min="2561" max="2561" width="5.7109375" customWidth="1"/>
    <col min="2562" max="2562" width="49" customWidth="1"/>
    <col min="2564" max="2567" width="12.7109375" customWidth="1"/>
    <col min="2569" max="2570" width="14.140625" customWidth="1"/>
    <col min="2571" max="2572" width="13.140625" customWidth="1"/>
    <col min="2817" max="2817" width="5.7109375" customWidth="1"/>
    <col min="2818" max="2818" width="49" customWidth="1"/>
    <col min="2820" max="2823" width="12.7109375" customWidth="1"/>
    <col min="2825" max="2826" width="14.140625" customWidth="1"/>
    <col min="2827" max="2828" width="13.140625" customWidth="1"/>
    <col min="3073" max="3073" width="5.7109375" customWidth="1"/>
    <col min="3074" max="3074" width="49" customWidth="1"/>
    <col min="3076" max="3079" width="12.7109375" customWidth="1"/>
    <col min="3081" max="3082" width="14.140625" customWidth="1"/>
    <col min="3083" max="3084" width="13.140625" customWidth="1"/>
    <col min="3329" max="3329" width="5.7109375" customWidth="1"/>
    <col min="3330" max="3330" width="49" customWidth="1"/>
    <col min="3332" max="3335" width="12.7109375" customWidth="1"/>
    <col min="3337" max="3338" width="14.140625" customWidth="1"/>
    <col min="3339" max="3340" width="13.140625" customWidth="1"/>
    <col min="3585" max="3585" width="5.7109375" customWidth="1"/>
    <col min="3586" max="3586" width="49" customWidth="1"/>
    <col min="3588" max="3591" width="12.7109375" customWidth="1"/>
    <col min="3593" max="3594" width="14.140625" customWidth="1"/>
    <col min="3595" max="3596" width="13.140625" customWidth="1"/>
    <col min="3841" max="3841" width="5.7109375" customWidth="1"/>
    <col min="3842" max="3842" width="49" customWidth="1"/>
    <col min="3844" max="3847" width="12.7109375" customWidth="1"/>
    <col min="3849" max="3850" width="14.140625" customWidth="1"/>
    <col min="3851" max="3852" width="13.140625" customWidth="1"/>
    <col min="4097" max="4097" width="5.7109375" customWidth="1"/>
    <col min="4098" max="4098" width="49" customWidth="1"/>
    <col min="4100" max="4103" width="12.7109375" customWidth="1"/>
    <col min="4105" max="4106" width="14.140625" customWidth="1"/>
    <col min="4107" max="4108" width="13.140625" customWidth="1"/>
    <col min="4353" max="4353" width="5.7109375" customWidth="1"/>
    <col min="4354" max="4354" width="49" customWidth="1"/>
    <col min="4356" max="4359" width="12.7109375" customWidth="1"/>
    <col min="4361" max="4362" width="14.140625" customWidth="1"/>
    <col min="4363" max="4364" width="13.140625" customWidth="1"/>
    <col min="4609" max="4609" width="5.7109375" customWidth="1"/>
    <col min="4610" max="4610" width="49" customWidth="1"/>
    <col min="4612" max="4615" width="12.7109375" customWidth="1"/>
    <col min="4617" max="4618" width="14.140625" customWidth="1"/>
    <col min="4619" max="4620" width="13.140625" customWidth="1"/>
    <col min="4865" max="4865" width="5.7109375" customWidth="1"/>
    <col min="4866" max="4866" width="49" customWidth="1"/>
    <col min="4868" max="4871" width="12.7109375" customWidth="1"/>
    <col min="4873" max="4874" width="14.140625" customWidth="1"/>
    <col min="4875" max="4876" width="13.140625" customWidth="1"/>
    <col min="5121" max="5121" width="5.7109375" customWidth="1"/>
    <col min="5122" max="5122" width="49" customWidth="1"/>
    <col min="5124" max="5127" width="12.7109375" customWidth="1"/>
    <col min="5129" max="5130" width="14.140625" customWidth="1"/>
    <col min="5131" max="5132" width="13.140625" customWidth="1"/>
    <col min="5377" max="5377" width="5.7109375" customWidth="1"/>
    <col min="5378" max="5378" width="49" customWidth="1"/>
    <col min="5380" max="5383" width="12.7109375" customWidth="1"/>
    <col min="5385" max="5386" width="14.140625" customWidth="1"/>
    <col min="5387" max="5388" width="13.140625" customWidth="1"/>
    <col min="5633" max="5633" width="5.7109375" customWidth="1"/>
    <col min="5634" max="5634" width="49" customWidth="1"/>
    <col min="5636" max="5639" width="12.7109375" customWidth="1"/>
    <col min="5641" max="5642" width="14.140625" customWidth="1"/>
    <col min="5643" max="5644" width="13.140625" customWidth="1"/>
    <col min="5889" max="5889" width="5.7109375" customWidth="1"/>
    <col min="5890" max="5890" width="49" customWidth="1"/>
    <col min="5892" max="5895" width="12.7109375" customWidth="1"/>
    <col min="5897" max="5898" width="14.140625" customWidth="1"/>
    <col min="5899" max="5900" width="13.140625" customWidth="1"/>
    <col min="6145" max="6145" width="5.7109375" customWidth="1"/>
    <col min="6146" max="6146" width="49" customWidth="1"/>
    <col min="6148" max="6151" width="12.7109375" customWidth="1"/>
    <col min="6153" max="6154" width="14.140625" customWidth="1"/>
    <col min="6155" max="6156" width="13.140625" customWidth="1"/>
    <col min="6401" max="6401" width="5.7109375" customWidth="1"/>
    <col min="6402" max="6402" width="49" customWidth="1"/>
    <col min="6404" max="6407" width="12.7109375" customWidth="1"/>
    <col min="6409" max="6410" width="14.140625" customWidth="1"/>
    <col min="6411" max="6412" width="13.140625" customWidth="1"/>
    <col min="6657" max="6657" width="5.7109375" customWidth="1"/>
    <col min="6658" max="6658" width="49" customWidth="1"/>
    <col min="6660" max="6663" width="12.7109375" customWidth="1"/>
    <col min="6665" max="6666" width="14.140625" customWidth="1"/>
    <col min="6667" max="6668" width="13.140625" customWidth="1"/>
    <col min="6913" max="6913" width="5.7109375" customWidth="1"/>
    <col min="6914" max="6914" width="49" customWidth="1"/>
    <col min="6916" max="6919" width="12.7109375" customWidth="1"/>
    <col min="6921" max="6922" width="14.140625" customWidth="1"/>
    <col min="6923" max="6924" width="13.140625" customWidth="1"/>
    <col min="7169" max="7169" width="5.7109375" customWidth="1"/>
    <col min="7170" max="7170" width="49" customWidth="1"/>
    <col min="7172" max="7175" width="12.7109375" customWidth="1"/>
    <col min="7177" max="7178" width="14.140625" customWidth="1"/>
    <col min="7179" max="7180" width="13.140625" customWidth="1"/>
    <col min="7425" max="7425" width="5.7109375" customWidth="1"/>
    <col min="7426" max="7426" width="49" customWidth="1"/>
    <col min="7428" max="7431" width="12.7109375" customWidth="1"/>
    <col min="7433" max="7434" width="14.140625" customWidth="1"/>
    <col min="7435" max="7436" width="13.140625" customWidth="1"/>
    <col min="7681" max="7681" width="5.7109375" customWidth="1"/>
    <col min="7682" max="7682" width="49" customWidth="1"/>
    <col min="7684" max="7687" width="12.7109375" customWidth="1"/>
    <col min="7689" max="7690" width="14.140625" customWidth="1"/>
    <col min="7691" max="7692" width="13.140625" customWidth="1"/>
    <col min="7937" max="7937" width="5.7109375" customWidth="1"/>
    <col min="7938" max="7938" width="49" customWidth="1"/>
    <col min="7940" max="7943" width="12.7109375" customWidth="1"/>
    <col min="7945" max="7946" width="14.140625" customWidth="1"/>
    <col min="7947" max="7948" width="13.140625" customWidth="1"/>
    <col min="8193" max="8193" width="5.7109375" customWidth="1"/>
    <col min="8194" max="8194" width="49" customWidth="1"/>
    <col min="8196" max="8199" width="12.7109375" customWidth="1"/>
    <col min="8201" max="8202" width="14.140625" customWidth="1"/>
    <col min="8203" max="8204" width="13.140625" customWidth="1"/>
    <col min="8449" max="8449" width="5.7109375" customWidth="1"/>
    <col min="8450" max="8450" width="49" customWidth="1"/>
    <col min="8452" max="8455" width="12.7109375" customWidth="1"/>
    <col min="8457" max="8458" width="14.140625" customWidth="1"/>
    <col min="8459" max="8460" width="13.140625" customWidth="1"/>
    <col min="8705" max="8705" width="5.7109375" customWidth="1"/>
    <col min="8706" max="8706" width="49" customWidth="1"/>
    <col min="8708" max="8711" width="12.7109375" customWidth="1"/>
    <col min="8713" max="8714" width="14.140625" customWidth="1"/>
    <col min="8715" max="8716" width="13.140625" customWidth="1"/>
    <col min="8961" max="8961" width="5.7109375" customWidth="1"/>
    <col min="8962" max="8962" width="49" customWidth="1"/>
    <col min="8964" max="8967" width="12.7109375" customWidth="1"/>
    <col min="8969" max="8970" width="14.140625" customWidth="1"/>
    <col min="8971" max="8972" width="13.140625" customWidth="1"/>
    <col min="9217" max="9217" width="5.7109375" customWidth="1"/>
    <col min="9218" max="9218" width="49" customWidth="1"/>
    <col min="9220" max="9223" width="12.7109375" customWidth="1"/>
    <col min="9225" max="9226" width="14.140625" customWidth="1"/>
    <col min="9227" max="9228" width="13.140625" customWidth="1"/>
    <col min="9473" max="9473" width="5.7109375" customWidth="1"/>
    <col min="9474" max="9474" width="49" customWidth="1"/>
    <col min="9476" max="9479" width="12.7109375" customWidth="1"/>
    <col min="9481" max="9482" width="14.140625" customWidth="1"/>
    <col min="9483" max="9484" width="13.140625" customWidth="1"/>
    <col min="9729" max="9729" width="5.7109375" customWidth="1"/>
    <col min="9730" max="9730" width="49" customWidth="1"/>
    <col min="9732" max="9735" width="12.7109375" customWidth="1"/>
    <col min="9737" max="9738" width="14.140625" customWidth="1"/>
    <col min="9739" max="9740" width="13.140625" customWidth="1"/>
    <col min="9985" max="9985" width="5.7109375" customWidth="1"/>
    <col min="9986" max="9986" width="49" customWidth="1"/>
    <col min="9988" max="9991" width="12.7109375" customWidth="1"/>
    <col min="9993" max="9994" width="14.140625" customWidth="1"/>
    <col min="9995" max="9996" width="13.140625" customWidth="1"/>
    <col min="10241" max="10241" width="5.7109375" customWidth="1"/>
    <col min="10242" max="10242" width="49" customWidth="1"/>
    <col min="10244" max="10247" width="12.7109375" customWidth="1"/>
    <col min="10249" max="10250" width="14.140625" customWidth="1"/>
    <col min="10251" max="10252" width="13.140625" customWidth="1"/>
    <col min="10497" max="10497" width="5.7109375" customWidth="1"/>
    <col min="10498" max="10498" width="49" customWidth="1"/>
    <col min="10500" max="10503" width="12.7109375" customWidth="1"/>
    <col min="10505" max="10506" width="14.140625" customWidth="1"/>
    <col min="10507" max="10508" width="13.140625" customWidth="1"/>
    <col min="10753" max="10753" width="5.7109375" customWidth="1"/>
    <col min="10754" max="10754" width="49" customWidth="1"/>
    <col min="10756" max="10759" width="12.7109375" customWidth="1"/>
    <col min="10761" max="10762" width="14.140625" customWidth="1"/>
    <col min="10763" max="10764" width="13.140625" customWidth="1"/>
    <col min="11009" max="11009" width="5.7109375" customWidth="1"/>
    <col min="11010" max="11010" width="49" customWidth="1"/>
    <col min="11012" max="11015" width="12.7109375" customWidth="1"/>
    <col min="11017" max="11018" width="14.140625" customWidth="1"/>
    <col min="11019" max="11020" width="13.140625" customWidth="1"/>
    <col min="11265" max="11265" width="5.7109375" customWidth="1"/>
    <col min="11266" max="11266" width="49" customWidth="1"/>
    <col min="11268" max="11271" width="12.7109375" customWidth="1"/>
    <col min="11273" max="11274" width="14.140625" customWidth="1"/>
    <col min="11275" max="11276" width="13.140625" customWidth="1"/>
    <col min="11521" max="11521" width="5.7109375" customWidth="1"/>
    <col min="11522" max="11522" width="49" customWidth="1"/>
    <col min="11524" max="11527" width="12.7109375" customWidth="1"/>
    <col min="11529" max="11530" width="14.140625" customWidth="1"/>
    <col min="11531" max="11532" width="13.140625" customWidth="1"/>
    <col min="11777" max="11777" width="5.7109375" customWidth="1"/>
    <col min="11778" max="11778" width="49" customWidth="1"/>
    <col min="11780" max="11783" width="12.7109375" customWidth="1"/>
    <col min="11785" max="11786" width="14.140625" customWidth="1"/>
    <col min="11787" max="11788" width="13.140625" customWidth="1"/>
    <col min="12033" max="12033" width="5.7109375" customWidth="1"/>
    <col min="12034" max="12034" width="49" customWidth="1"/>
    <col min="12036" max="12039" width="12.7109375" customWidth="1"/>
    <col min="12041" max="12042" width="14.140625" customWidth="1"/>
    <col min="12043" max="12044" width="13.140625" customWidth="1"/>
    <col min="12289" max="12289" width="5.7109375" customWidth="1"/>
    <col min="12290" max="12290" width="49" customWidth="1"/>
    <col min="12292" max="12295" width="12.7109375" customWidth="1"/>
    <col min="12297" max="12298" width="14.140625" customWidth="1"/>
    <col min="12299" max="12300" width="13.140625" customWidth="1"/>
    <col min="12545" max="12545" width="5.7109375" customWidth="1"/>
    <col min="12546" max="12546" width="49" customWidth="1"/>
    <col min="12548" max="12551" width="12.7109375" customWidth="1"/>
    <col min="12553" max="12554" width="14.140625" customWidth="1"/>
    <col min="12555" max="12556" width="13.140625" customWidth="1"/>
    <col min="12801" max="12801" width="5.7109375" customWidth="1"/>
    <col min="12802" max="12802" width="49" customWidth="1"/>
    <col min="12804" max="12807" width="12.7109375" customWidth="1"/>
    <col min="12809" max="12810" width="14.140625" customWidth="1"/>
    <col min="12811" max="12812" width="13.140625" customWidth="1"/>
    <col min="13057" max="13057" width="5.7109375" customWidth="1"/>
    <col min="13058" max="13058" width="49" customWidth="1"/>
    <col min="13060" max="13063" width="12.7109375" customWidth="1"/>
    <col min="13065" max="13066" width="14.140625" customWidth="1"/>
    <col min="13067" max="13068" width="13.140625" customWidth="1"/>
    <col min="13313" max="13313" width="5.7109375" customWidth="1"/>
    <col min="13314" max="13314" width="49" customWidth="1"/>
    <col min="13316" max="13319" width="12.7109375" customWidth="1"/>
    <col min="13321" max="13322" width="14.140625" customWidth="1"/>
    <col min="13323" max="13324" width="13.140625" customWidth="1"/>
    <col min="13569" max="13569" width="5.7109375" customWidth="1"/>
    <col min="13570" max="13570" width="49" customWidth="1"/>
    <col min="13572" max="13575" width="12.7109375" customWidth="1"/>
    <col min="13577" max="13578" width="14.140625" customWidth="1"/>
    <col min="13579" max="13580" width="13.140625" customWidth="1"/>
    <col min="13825" max="13825" width="5.7109375" customWidth="1"/>
    <col min="13826" max="13826" width="49" customWidth="1"/>
    <col min="13828" max="13831" width="12.7109375" customWidth="1"/>
    <col min="13833" max="13834" width="14.140625" customWidth="1"/>
    <col min="13835" max="13836" width="13.140625" customWidth="1"/>
    <col min="14081" max="14081" width="5.7109375" customWidth="1"/>
    <col min="14082" max="14082" width="49" customWidth="1"/>
    <col min="14084" max="14087" width="12.7109375" customWidth="1"/>
    <col min="14089" max="14090" width="14.140625" customWidth="1"/>
    <col min="14091" max="14092" width="13.140625" customWidth="1"/>
    <col min="14337" max="14337" width="5.7109375" customWidth="1"/>
    <col min="14338" max="14338" width="49" customWidth="1"/>
    <col min="14340" max="14343" width="12.7109375" customWidth="1"/>
    <col min="14345" max="14346" width="14.140625" customWidth="1"/>
    <col min="14347" max="14348" width="13.140625" customWidth="1"/>
    <col min="14593" max="14593" width="5.7109375" customWidth="1"/>
    <col min="14594" max="14594" width="49" customWidth="1"/>
    <col min="14596" max="14599" width="12.7109375" customWidth="1"/>
    <col min="14601" max="14602" width="14.140625" customWidth="1"/>
    <col min="14603" max="14604" width="13.140625" customWidth="1"/>
    <col min="14849" max="14849" width="5.7109375" customWidth="1"/>
    <col min="14850" max="14850" width="49" customWidth="1"/>
    <col min="14852" max="14855" width="12.7109375" customWidth="1"/>
    <col min="14857" max="14858" width="14.140625" customWidth="1"/>
    <col min="14859" max="14860" width="13.140625" customWidth="1"/>
    <col min="15105" max="15105" width="5.7109375" customWidth="1"/>
    <col min="15106" max="15106" width="49" customWidth="1"/>
    <col min="15108" max="15111" width="12.7109375" customWidth="1"/>
    <col min="15113" max="15114" width="14.140625" customWidth="1"/>
    <col min="15115" max="15116" width="13.140625" customWidth="1"/>
    <col min="15361" max="15361" width="5.7109375" customWidth="1"/>
    <col min="15362" max="15362" width="49" customWidth="1"/>
    <col min="15364" max="15367" width="12.7109375" customWidth="1"/>
    <col min="15369" max="15370" width="14.140625" customWidth="1"/>
    <col min="15371" max="15372" width="13.140625" customWidth="1"/>
    <col min="15617" max="15617" width="5.7109375" customWidth="1"/>
    <col min="15618" max="15618" width="49" customWidth="1"/>
    <col min="15620" max="15623" width="12.7109375" customWidth="1"/>
    <col min="15625" max="15626" width="14.140625" customWidth="1"/>
    <col min="15627" max="15628" width="13.140625" customWidth="1"/>
    <col min="15873" max="15873" width="5.7109375" customWidth="1"/>
    <col min="15874" max="15874" width="49" customWidth="1"/>
    <col min="15876" max="15879" width="12.7109375" customWidth="1"/>
    <col min="15881" max="15882" width="14.140625" customWidth="1"/>
    <col min="15883" max="15884" width="13.140625" customWidth="1"/>
    <col min="16129" max="16129" width="5.7109375" customWidth="1"/>
    <col min="16130" max="16130" width="49" customWidth="1"/>
    <col min="16132" max="16135" width="12.7109375" customWidth="1"/>
    <col min="16137" max="16138" width="14.140625" customWidth="1"/>
    <col min="16139" max="16140" width="13.140625" customWidth="1"/>
  </cols>
  <sheetData>
    <row r="1" spans="1:24" ht="12.75" customHeight="1">
      <c r="A1" s="1"/>
      <c r="B1" s="70" t="s">
        <v>55</v>
      </c>
      <c r="C1" s="70"/>
      <c r="D1" s="70"/>
      <c r="E1" s="70"/>
      <c r="F1" s="70"/>
      <c r="G1" s="70"/>
      <c r="H1" s="1"/>
      <c r="I1" s="2"/>
      <c r="J1" s="2"/>
      <c r="K1" s="2"/>
      <c r="L1" s="2"/>
      <c r="M1" s="1"/>
      <c r="N1" s="1"/>
      <c r="O1" s="1"/>
    </row>
    <row r="2" spans="1:2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4" ht="39" customHeight="1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4" ht="14.25">
      <c r="A4" s="13">
        <v>1</v>
      </c>
      <c r="B4" s="14" t="s">
        <v>12</v>
      </c>
      <c r="C4" s="13" t="s">
        <v>13</v>
      </c>
      <c r="D4" s="15">
        <f>I15</f>
        <v>723.375</v>
      </c>
      <c r="E4" s="15">
        <f>J15</f>
        <v>723.375</v>
      </c>
      <c r="F4" s="15">
        <f>K15</f>
        <v>764.8</v>
      </c>
      <c r="G4" s="15">
        <f>L15</f>
        <v>708.85</v>
      </c>
      <c r="H4" s="50">
        <v>45964</v>
      </c>
      <c r="I4" s="63">
        <v>707.5</v>
      </c>
      <c r="J4" s="63">
        <v>707.5</v>
      </c>
      <c r="K4" s="63">
        <v>742</v>
      </c>
      <c r="L4" s="63">
        <v>702.5</v>
      </c>
      <c r="M4" s="50">
        <v>45964</v>
      </c>
      <c r="N4" s="53">
        <v>1.1514</v>
      </c>
      <c r="O4" s="51">
        <f>1/N4</f>
        <v>0.86850790342192119</v>
      </c>
      <c r="P4" s="61"/>
      <c r="Q4" s="62"/>
      <c r="R4" s="62"/>
      <c r="S4" s="62"/>
      <c r="T4" s="62"/>
      <c r="U4" s="60"/>
      <c r="V4" s="60"/>
      <c r="W4" s="60"/>
      <c r="X4" s="60"/>
    </row>
    <row r="5" spans="1:24" ht="14.25">
      <c r="A5" s="17">
        <v>2</v>
      </c>
      <c r="B5" s="18" t="s">
        <v>14</v>
      </c>
      <c r="C5" s="17" t="s">
        <v>13</v>
      </c>
      <c r="D5" s="19">
        <v>50</v>
      </c>
      <c r="E5" s="19">
        <v>5</v>
      </c>
      <c r="F5" s="19">
        <v>7.5</v>
      </c>
      <c r="G5" s="19">
        <v>4.5</v>
      </c>
      <c r="H5" s="50">
        <v>45965</v>
      </c>
      <c r="I5" s="63">
        <v>706.5</v>
      </c>
      <c r="J5" s="63">
        <v>706.5</v>
      </c>
      <c r="K5" s="63">
        <v>741</v>
      </c>
      <c r="L5" s="63">
        <v>699.5</v>
      </c>
      <c r="M5" s="50">
        <v>45965</v>
      </c>
      <c r="N5" s="53">
        <v>1.1491</v>
      </c>
      <c r="O5" s="51">
        <f>1/N5</f>
        <v>0.87024627969715429</v>
      </c>
    </row>
    <row r="6" spans="1:24" ht="14.25">
      <c r="A6" s="13" t="s">
        <v>15</v>
      </c>
      <c r="B6" s="18" t="s">
        <v>16</v>
      </c>
      <c r="C6" s="17" t="s">
        <v>13</v>
      </c>
      <c r="D6" s="20">
        <f>SUM(D4:D5)</f>
        <v>773.375</v>
      </c>
      <c r="E6" s="20">
        <f>SUM(E4:E5)</f>
        <v>728.375</v>
      </c>
      <c r="F6" s="20">
        <f>SUM(F4:F5)</f>
        <v>772.3</v>
      </c>
      <c r="G6" s="20">
        <f>SUM(G4:G5)</f>
        <v>713.35</v>
      </c>
      <c r="H6" s="50">
        <v>45966</v>
      </c>
      <c r="I6" s="63">
        <v>710.25</v>
      </c>
      <c r="J6" s="63">
        <v>710.25</v>
      </c>
      <c r="K6" s="63">
        <v>767</v>
      </c>
      <c r="L6" s="63">
        <v>713.25</v>
      </c>
      <c r="M6" s="50">
        <v>45966</v>
      </c>
      <c r="N6" s="53">
        <v>1.1492</v>
      </c>
      <c r="O6" s="51">
        <f t="shared" ref="O6:O11" si="0">1/N6</f>
        <v>0.87017055342847194</v>
      </c>
    </row>
    <row r="7" spans="1:24" ht="14.25">
      <c r="A7" s="13" t="s">
        <v>17</v>
      </c>
      <c r="B7" s="18" t="s">
        <v>18</v>
      </c>
      <c r="C7" s="17" t="s">
        <v>19</v>
      </c>
      <c r="D7" s="21">
        <f>O15</f>
        <v>0.86660000000000004</v>
      </c>
      <c r="E7" s="21">
        <f>O15</f>
        <v>0.86660000000000004</v>
      </c>
      <c r="F7" s="21">
        <f>O15</f>
        <v>0.86660000000000004</v>
      </c>
      <c r="G7" s="21">
        <f>O15</f>
        <v>0.86660000000000004</v>
      </c>
      <c r="H7" s="50">
        <v>45967</v>
      </c>
      <c r="I7" s="63">
        <v>710.5</v>
      </c>
      <c r="J7" s="63">
        <v>710.5</v>
      </c>
      <c r="K7" s="63">
        <v>771.25</v>
      </c>
      <c r="L7" s="63">
        <v>716</v>
      </c>
      <c r="M7" s="50">
        <v>45967</v>
      </c>
      <c r="N7" s="53">
        <v>1.1533</v>
      </c>
      <c r="O7" s="51">
        <f t="shared" si="0"/>
        <v>0.86707708315269227</v>
      </c>
    </row>
    <row r="8" spans="1:24" ht="14.25">
      <c r="A8" s="17">
        <v>3</v>
      </c>
      <c r="B8" s="18" t="s">
        <v>20</v>
      </c>
      <c r="C8" s="17" t="s">
        <v>21</v>
      </c>
      <c r="D8" s="19">
        <f>ROUND(D6*D7,2)</f>
        <v>670.21</v>
      </c>
      <c r="E8" s="19">
        <f>ROUND(E6*E7,2)</f>
        <v>631.21</v>
      </c>
      <c r="F8" s="19">
        <f>ROUND(F6*F7,2)</f>
        <v>669.28</v>
      </c>
      <c r="G8" s="19">
        <f>ROUND(G6*G7,2)</f>
        <v>618.19000000000005</v>
      </c>
      <c r="H8" s="50">
        <v>45968</v>
      </c>
      <c r="I8" s="64">
        <v>718.5</v>
      </c>
      <c r="J8" s="64">
        <v>718.5</v>
      </c>
      <c r="K8" s="64">
        <v>769.75</v>
      </c>
      <c r="L8" s="64">
        <v>713</v>
      </c>
      <c r="M8" s="50">
        <v>45968</v>
      </c>
      <c r="N8" s="53">
        <v>1.1560999999999999</v>
      </c>
      <c r="O8" s="51">
        <f t="shared" si="0"/>
        <v>0.86497707810743019</v>
      </c>
    </row>
    <row r="9" spans="1:24" ht="14.25">
      <c r="A9" s="17" t="s">
        <v>22</v>
      </c>
      <c r="B9" s="18" t="s">
        <v>23</v>
      </c>
      <c r="C9" s="17" t="s">
        <v>24</v>
      </c>
      <c r="D9" s="21">
        <v>0.77200000000000002</v>
      </c>
      <c r="E9" s="21">
        <v>0.77200000000000002</v>
      </c>
      <c r="F9" s="21">
        <v>0.85</v>
      </c>
      <c r="G9" s="21">
        <v>0.85</v>
      </c>
      <c r="H9" s="50">
        <v>45971</v>
      </c>
      <c r="I9" s="63">
        <v>721.5</v>
      </c>
      <c r="J9" s="63">
        <v>721.5</v>
      </c>
      <c r="K9" s="63">
        <v>760.25</v>
      </c>
      <c r="L9" s="63">
        <v>706.5</v>
      </c>
      <c r="M9" s="50">
        <v>45971</v>
      </c>
      <c r="N9" s="53">
        <v>1.1571</v>
      </c>
      <c r="O9" s="51">
        <f t="shared" si="0"/>
        <v>0.8642295393656555</v>
      </c>
      <c r="P9" s="16"/>
    </row>
    <row r="10" spans="1:24" ht="14.25">
      <c r="A10" s="13" t="s">
        <v>25</v>
      </c>
      <c r="B10" s="18" t="s">
        <v>26</v>
      </c>
      <c r="C10" s="17" t="s">
        <v>27</v>
      </c>
      <c r="D10" s="21">
        <f>D9/1000</f>
        <v>7.7200000000000001E-4</v>
      </c>
      <c r="E10" s="21">
        <f>E9/1000</f>
        <v>7.7200000000000001E-4</v>
      </c>
      <c r="F10" s="21">
        <f>F9/1000</f>
        <v>8.4999999999999995E-4</v>
      </c>
      <c r="G10" s="21">
        <f>G9/1000</f>
        <v>8.4999999999999995E-4</v>
      </c>
      <c r="H10" s="50">
        <v>45972</v>
      </c>
      <c r="I10" s="75">
        <v>741.5</v>
      </c>
      <c r="J10" s="75">
        <v>741.5</v>
      </c>
      <c r="K10" s="75">
        <v>790.75</v>
      </c>
      <c r="L10" s="75">
        <v>730.75</v>
      </c>
      <c r="M10" s="50">
        <v>45972</v>
      </c>
      <c r="N10" s="53">
        <v>1.1575</v>
      </c>
      <c r="O10" s="51">
        <f t="shared" si="0"/>
        <v>0.86393088552915764</v>
      </c>
    </row>
    <row r="11" spans="1:24" ht="14.25">
      <c r="A11" s="13">
        <v>4</v>
      </c>
      <c r="B11" s="22" t="s">
        <v>28</v>
      </c>
      <c r="C11" s="23" t="s">
        <v>29</v>
      </c>
      <c r="D11" s="24">
        <f>ROUND(D8*D10,3)</f>
        <v>0.51700000000000002</v>
      </c>
      <c r="E11" s="24">
        <f>ROUND(E8*E10,3)</f>
        <v>0.48699999999999999</v>
      </c>
      <c r="F11" s="24">
        <f>ROUND(F8*F10,3)</f>
        <v>0.56899999999999995</v>
      </c>
      <c r="G11" s="24">
        <f>ROUND(G8*G10,3)</f>
        <v>0.52500000000000002</v>
      </c>
      <c r="H11" s="50">
        <v>45973</v>
      </c>
      <c r="I11" s="63">
        <v>735</v>
      </c>
      <c r="J11" s="57">
        <v>735</v>
      </c>
      <c r="K11" s="63">
        <v>761.25</v>
      </c>
      <c r="L11" s="63">
        <v>700</v>
      </c>
      <c r="M11" s="50">
        <v>45973</v>
      </c>
      <c r="N11" s="53">
        <v>1.1576</v>
      </c>
      <c r="O11" s="51">
        <f t="shared" si="0"/>
        <v>0.86385625431928126</v>
      </c>
    </row>
    <row r="12" spans="1:24" ht="14.25">
      <c r="A12" s="17">
        <v>5</v>
      </c>
      <c r="B12" s="18" t="s">
        <v>30</v>
      </c>
      <c r="C12" s="17" t="s">
        <v>29</v>
      </c>
      <c r="D12" s="21">
        <v>0</v>
      </c>
      <c r="E12" s="21">
        <v>0</v>
      </c>
      <c r="F12" s="21">
        <v>0</v>
      </c>
      <c r="G12" s="21">
        <v>0</v>
      </c>
      <c r="H12" s="50">
        <v>45974</v>
      </c>
      <c r="I12" s="72">
        <v>740</v>
      </c>
      <c r="J12" s="72">
        <v>740</v>
      </c>
      <c r="K12" s="72">
        <v>758.25</v>
      </c>
      <c r="L12" s="72">
        <v>690.25</v>
      </c>
      <c r="M12" s="65">
        <v>45974</v>
      </c>
      <c r="N12" s="66" t="s">
        <v>54</v>
      </c>
      <c r="O12" s="67"/>
    </row>
    <row r="13" spans="1:24" ht="14.25">
      <c r="A13" s="17">
        <v>6</v>
      </c>
      <c r="B13" s="18" t="s">
        <v>31</v>
      </c>
      <c r="C13" s="17" t="s">
        <v>29</v>
      </c>
      <c r="D13" s="21">
        <v>0</v>
      </c>
      <c r="E13" s="21">
        <v>0</v>
      </c>
      <c r="F13" s="21">
        <v>0</v>
      </c>
      <c r="G13" s="21">
        <v>0</v>
      </c>
      <c r="H13" s="73">
        <v>45975</v>
      </c>
      <c r="I13" s="72">
        <v>742.5</v>
      </c>
      <c r="J13" s="72">
        <v>742.5</v>
      </c>
      <c r="K13" s="72">
        <v>786.5</v>
      </c>
      <c r="L13" s="74">
        <v>716.75</v>
      </c>
      <c r="M13" s="68">
        <v>45975</v>
      </c>
      <c r="N13" s="69" t="s">
        <v>54</v>
      </c>
      <c r="O13" s="67"/>
    </row>
    <row r="14" spans="1:24" ht="15">
      <c r="A14" s="17">
        <v>7</v>
      </c>
      <c r="B14" s="18" t="s">
        <v>32</v>
      </c>
      <c r="C14" s="17" t="s">
        <v>29</v>
      </c>
      <c r="D14" s="21">
        <f>ROUND(1.3*D7*D10,4)</f>
        <v>8.9999999999999998E-4</v>
      </c>
      <c r="E14" s="21">
        <f>ROUND(1.3*E7*E10,4)</f>
        <v>8.9999999999999998E-4</v>
      </c>
      <c r="F14" s="21">
        <f>ROUND(1.3*F7*F10,4)</f>
        <v>1E-3</v>
      </c>
      <c r="G14" s="21">
        <f>ROUND(1.3*G7*G10,4)</f>
        <v>1E-3</v>
      </c>
      <c r="H14" s="52"/>
      <c r="I14" s="58"/>
      <c r="J14" s="59"/>
      <c r="K14" s="59"/>
      <c r="L14" s="58"/>
      <c r="M14" s="52"/>
      <c r="N14" s="34"/>
      <c r="O14" s="35"/>
    </row>
    <row r="15" spans="1:24" ht="15">
      <c r="A15" s="17">
        <v>8</v>
      </c>
      <c r="B15" s="18" t="s">
        <v>33</v>
      </c>
      <c r="C15" s="17" t="s">
        <v>29</v>
      </c>
      <c r="D15" s="28">
        <f>ROUND((D11+D12+D13+D14+D16+D17+D26)*0.21,3)</f>
        <v>0.254</v>
      </c>
      <c r="E15" s="28">
        <f t="shared" ref="E15:F15" si="1">ROUND((E11+E12+E13+E14+E16+E17+E26)*0.21,3)</f>
        <v>0.248</v>
      </c>
      <c r="F15" s="28">
        <f t="shared" si="1"/>
        <v>0.24299999999999999</v>
      </c>
      <c r="G15" s="28">
        <f>ROUND((G11+G12+G13+G14+G16+G26)*0.21,3)</f>
        <v>0.22500000000000001</v>
      </c>
      <c r="H15" s="29"/>
      <c r="I15" s="30">
        <f>AVERAGE(I4:I13)</f>
        <v>723.375</v>
      </c>
      <c r="J15" s="30">
        <f>AVERAGE(J4:J13)</f>
        <v>723.375</v>
      </c>
      <c r="K15" s="30">
        <f>AVERAGE(K4:K13)</f>
        <v>764.8</v>
      </c>
      <c r="L15" s="30">
        <f>AVERAGE(L4:L13)</f>
        <v>708.85</v>
      </c>
      <c r="M15" s="31"/>
      <c r="N15" s="31"/>
      <c r="O15" s="32">
        <f>ROUND(AVERAGE(O2:O13),4)</f>
        <v>0.86660000000000004</v>
      </c>
    </row>
    <row r="16" spans="1:24" ht="15">
      <c r="A16" s="17">
        <v>9</v>
      </c>
      <c r="B16" s="18" t="s">
        <v>34</v>
      </c>
      <c r="C16" s="17" t="s">
        <v>29</v>
      </c>
      <c r="D16" s="28">
        <v>0.54900000000000004</v>
      </c>
      <c r="E16" s="28">
        <v>0.54900000000000004</v>
      </c>
      <c r="F16" s="28">
        <v>0.44</v>
      </c>
      <c r="G16" s="28">
        <v>0.43999999999999995</v>
      </c>
      <c r="H16" s="25"/>
      <c r="I16" s="25"/>
      <c r="J16" s="25"/>
      <c r="K16" s="25"/>
      <c r="L16" s="25"/>
      <c r="M16" s="33"/>
      <c r="N16" s="4"/>
      <c r="O16" s="4"/>
    </row>
    <row r="17" spans="1:15" ht="15">
      <c r="A17" s="17">
        <v>10</v>
      </c>
      <c r="B17" s="18" t="s">
        <v>53</v>
      </c>
      <c r="C17" s="17" t="s">
        <v>29</v>
      </c>
      <c r="D17" s="28">
        <v>0.03</v>
      </c>
      <c r="E17" s="28">
        <v>0.03</v>
      </c>
      <c r="F17" s="28">
        <v>0.03</v>
      </c>
      <c r="G17" s="28">
        <v>0</v>
      </c>
      <c r="H17" s="36"/>
      <c r="I17" s="37"/>
      <c r="J17" s="37"/>
      <c r="K17" s="37"/>
      <c r="L17" s="37"/>
      <c r="M17" s="27"/>
      <c r="N17" s="4"/>
      <c r="O17" s="4"/>
    </row>
    <row r="18" spans="1:15">
      <c r="A18" s="38" t="s">
        <v>35</v>
      </c>
      <c r="B18" s="22" t="s">
        <v>36</v>
      </c>
      <c r="C18" s="39" t="s">
        <v>29</v>
      </c>
      <c r="D18" s="40">
        <f>SUM(D12:D17)</f>
        <v>0.83390000000000009</v>
      </c>
      <c r="E18" s="40">
        <f>SUM(E12:E17)</f>
        <v>0.82790000000000008</v>
      </c>
      <c r="F18" s="41">
        <f>SUM(F12:F17)</f>
        <v>0.71399999999999997</v>
      </c>
      <c r="G18" s="40">
        <f>SUM(G12:G17)</f>
        <v>0.66599999999999993</v>
      </c>
      <c r="H18" s="4"/>
      <c r="I18" s="4"/>
      <c r="J18" s="4"/>
      <c r="K18" s="4"/>
      <c r="L18" s="4"/>
      <c r="M18" s="4"/>
      <c r="N18" s="4"/>
      <c r="O18" s="4"/>
    </row>
    <row r="19" spans="1:15">
      <c r="A19" s="17">
        <v>11</v>
      </c>
      <c r="B19" s="18" t="s">
        <v>37</v>
      </c>
      <c r="C19" s="17" t="s">
        <v>29</v>
      </c>
      <c r="D19" s="21">
        <f>0.01*D11/100</f>
        <v>5.1700000000000003E-5</v>
      </c>
      <c r="E19" s="21">
        <f t="shared" ref="E19:G19" si="2">0.01*E11/100</f>
        <v>4.8700000000000005E-5</v>
      </c>
      <c r="F19" s="21">
        <f t="shared" si="2"/>
        <v>5.6900000000000001E-5</v>
      </c>
      <c r="G19" s="21">
        <f t="shared" si="2"/>
        <v>5.2500000000000002E-5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>
      <c r="A20" s="17">
        <v>12</v>
      </c>
      <c r="B20" s="18" t="s">
        <v>39</v>
      </c>
      <c r="C20" s="17" t="s">
        <v>29</v>
      </c>
      <c r="D20" s="21">
        <v>1.4E-3</v>
      </c>
      <c r="E20" s="21">
        <v>2.5000000000000001E-3</v>
      </c>
      <c r="F20" s="21">
        <v>2.7000000000000001E-3</v>
      </c>
      <c r="G20" s="21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>
      <c r="A21" s="17">
        <v>13</v>
      </c>
      <c r="B21" s="18" t="s">
        <v>40</v>
      </c>
      <c r="C21" s="17" t="s">
        <v>29</v>
      </c>
      <c r="D21" s="21">
        <v>2.9999999999999997E-4</v>
      </c>
      <c r="E21" s="21">
        <v>2.9999999999999997E-4</v>
      </c>
      <c r="F21" s="21">
        <v>2.9999999999999997E-4</v>
      </c>
      <c r="G21" s="21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>
      <c r="A22" s="17">
        <v>14</v>
      </c>
      <c r="B22" s="18" t="s">
        <v>41</v>
      </c>
      <c r="C22" s="17" t="s">
        <v>29</v>
      </c>
      <c r="D22" s="21">
        <f>ROUND(D11*0.01,4)</f>
        <v>5.1999999999999998E-3</v>
      </c>
      <c r="E22" s="21">
        <f>ROUND(E11*0.01,4)</f>
        <v>4.8999999999999998E-3</v>
      </c>
      <c r="F22" s="21">
        <f>ROUND(F11*0.01,4)</f>
        <v>5.7000000000000002E-3</v>
      </c>
      <c r="G22" s="21">
        <f>ROUND(G11*0.01,4)</f>
        <v>5.3E-3</v>
      </c>
      <c r="H22" s="4"/>
      <c r="I22" s="4"/>
      <c r="J22" s="4"/>
      <c r="K22" s="4"/>
      <c r="L22" s="4"/>
      <c r="M22" s="4"/>
      <c r="N22" s="4"/>
      <c r="O22" s="4"/>
    </row>
    <row r="23" spans="1:15">
      <c r="A23" s="17">
        <v>15</v>
      </c>
      <c r="B23" s="18" t="s">
        <v>42</v>
      </c>
      <c r="C23" s="17" t="s">
        <v>29</v>
      </c>
      <c r="D23" s="21">
        <v>2.1000000000000001E-2</v>
      </c>
      <c r="E23" s="21">
        <v>2.1000000000000001E-2</v>
      </c>
      <c r="F23" s="21">
        <v>2.1000000000000001E-2</v>
      </c>
      <c r="G23" s="21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>
      <c r="A24" s="17">
        <v>16</v>
      </c>
      <c r="B24" s="18" t="s">
        <v>43</v>
      </c>
      <c r="C24" s="17" t="s">
        <v>29</v>
      </c>
      <c r="D24" s="21">
        <v>2.4E-2</v>
      </c>
      <c r="E24" s="21">
        <v>2.4E-2</v>
      </c>
      <c r="F24" s="21">
        <v>2.4E-2</v>
      </c>
      <c r="G24" s="26" t="s">
        <v>44</v>
      </c>
      <c r="H24" s="4"/>
      <c r="I24" s="4"/>
      <c r="J24" s="4"/>
      <c r="K24" s="4"/>
      <c r="L24" s="4"/>
      <c r="M24" s="4"/>
      <c r="N24" s="4"/>
      <c r="O24" s="4"/>
    </row>
    <row r="25" spans="1:15">
      <c r="A25" s="17">
        <v>17</v>
      </c>
      <c r="B25" s="18" t="s">
        <v>45</v>
      </c>
      <c r="C25" s="17" t="s">
        <v>29</v>
      </c>
      <c r="D25" s="21">
        <v>6.3E-2</v>
      </c>
      <c r="E25" s="21">
        <v>6.3E-2</v>
      </c>
      <c r="F25" s="21">
        <v>6.4000000000000001E-2</v>
      </c>
      <c r="G25" s="21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>
      <c r="A26" s="38" t="s">
        <v>46</v>
      </c>
      <c r="B26" s="22" t="s">
        <v>47</v>
      </c>
      <c r="C26" s="39" t="s">
        <v>29</v>
      </c>
      <c r="D26" s="40">
        <f>SUM(D19:D25)</f>
        <v>0.1149517</v>
      </c>
      <c r="E26" s="40">
        <f>SUM(E19:E25)</f>
        <v>0.11574870000000001</v>
      </c>
      <c r="F26" s="40">
        <f>SUM(F19:F25)</f>
        <v>0.1177569</v>
      </c>
      <c r="G26" s="40">
        <f>SUM(G19:G25)</f>
        <v>0.1053525</v>
      </c>
      <c r="H26" s="4"/>
      <c r="I26" s="4"/>
      <c r="J26" s="4"/>
      <c r="K26" s="4"/>
      <c r="L26" s="4"/>
      <c r="M26" s="4"/>
      <c r="N26" s="4"/>
      <c r="O26" s="4"/>
    </row>
    <row r="27" spans="1:15">
      <c r="A27" s="17">
        <v>18</v>
      </c>
      <c r="B27" s="18" t="s">
        <v>48</v>
      </c>
      <c r="C27" s="17" t="s">
        <v>29</v>
      </c>
      <c r="D27" s="42">
        <f>SUM(D11+D18+D26)</f>
        <v>1.4658517000000002</v>
      </c>
      <c r="E27" s="42">
        <f>SUM(E11+E18+E26)</f>
        <v>1.4306487000000001</v>
      </c>
      <c r="F27" s="42">
        <f>SUM(F11+F18+F26)</f>
        <v>1.4007569</v>
      </c>
      <c r="G27" s="42">
        <f>SUM(G11+G18+G26)</f>
        <v>1.2963524999999998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>
      <c r="A28" s="43" t="s">
        <v>49</v>
      </c>
      <c r="B28" s="44" t="s">
        <v>50</v>
      </c>
      <c r="C28" s="45" t="s">
        <v>29</v>
      </c>
      <c r="D28" s="46">
        <f>ROUND(D27,2)</f>
        <v>1.47</v>
      </c>
      <c r="E28" s="46">
        <f>ROUND(E27,2)</f>
        <v>1.43</v>
      </c>
      <c r="F28" s="46">
        <f>ROUND(F27,2)</f>
        <v>1.4</v>
      </c>
      <c r="G28" s="47">
        <f>ROUND(G27,2)</f>
        <v>1.3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>
      <c r="A29" s="71" t="s">
        <v>51</v>
      </c>
      <c r="B29" s="71"/>
      <c r="C29" s="17" t="s">
        <v>29</v>
      </c>
      <c r="D29" s="54">
        <v>1.44</v>
      </c>
      <c r="E29" s="55">
        <v>1.41</v>
      </c>
      <c r="F29" s="55">
        <v>1.35</v>
      </c>
      <c r="G29" s="56">
        <v>1.28</v>
      </c>
      <c r="H29" s="4"/>
      <c r="I29" s="4"/>
      <c r="J29" s="4"/>
      <c r="K29" s="4"/>
      <c r="L29" s="4"/>
      <c r="M29" s="4"/>
    </row>
    <row r="30" spans="1:15" ht="13.9" customHeight="1">
      <c r="A30" s="71" t="s">
        <v>52</v>
      </c>
      <c r="B30" s="71"/>
      <c r="C30" s="17" t="s">
        <v>29</v>
      </c>
      <c r="D30" s="48">
        <f>D28-D29</f>
        <v>3.0000000000000027E-2</v>
      </c>
      <c r="E30" s="48">
        <f>E28-E29</f>
        <v>2.0000000000000018E-2</v>
      </c>
      <c r="F30" s="48">
        <f>F28-F29</f>
        <v>4.9999999999999822E-2</v>
      </c>
      <c r="G30" s="48">
        <f>G28-G29</f>
        <v>2.0000000000000018E-2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2025-08-25T07:20:46Z</cp:lastPrinted>
  <dcterms:created xsi:type="dcterms:W3CDTF">2024-09-23T06:54:56Z</dcterms:created>
  <dcterms:modified xsi:type="dcterms:W3CDTF">2025-11-17T09:24:45Z</dcterms:modified>
</cp:coreProperties>
</file>